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RM nst" sheetId="1" r:id="rId1"/>
    <sheet name="Arkusz2" sheetId="2" r:id="rId2"/>
  </sheets>
  <definedNames>
    <definedName name="_xlnm.Print_Titles" localSheetId="0">'RM nst'!$6:$7</definedName>
  </definedNames>
  <calcPr fullCalcOnLoad="1"/>
</workbook>
</file>

<file path=xl/sharedStrings.xml><?xml version="1.0" encoding="utf-8"?>
<sst xmlns="http://schemas.openxmlformats.org/spreadsheetml/2006/main" count="132" uniqueCount="100">
  <si>
    <t>Lp.</t>
  </si>
  <si>
    <t>Nazwa przedmiotu</t>
  </si>
  <si>
    <t>SEMESTRY</t>
  </si>
  <si>
    <t>Suma</t>
  </si>
  <si>
    <t>ECTS</t>
  </si>
  <si>
    <t>I</t>
  </si>
  <si>
    <t>II</t>
  </si>
  <si>
    <t>III</t>
  </si>
  <si>
    <t>IV</t>
  </si>
  <si>
    <t>V</t>
  </si>
  <si>
    <t>VI</t>
  </si>
  <si>
    <t>Wyk</t>
  </si>
  <si>
    <t>godz.</t>
  </si>
  <si>
    <t>E</t>
  </si>
  <si>
    <t>Wychowanie fizyczne</t>
  </si>
  <si>
    <t>Seminarium dyplomowe</t>
  </si>
  <si>
    <t>Liczba egzaminów</t>
  </si>
  <si>
    <t>Ochrona własności intelektualnej</t>
  </si>
  <si>
    <t>Ćwiczenia</t>
  </si>
  <si>
    <t>Wyższa Szkoła Zawodowa Ochrony Zdrowia TWP w Łomży</t>
  </si>
  <si>
    <t>Treści w standardach w zakresie kształcenia</t>
  </si>
  <si>
    <t>Kod modułu</t>
  </si>
  <si>
    <t>Plan studiów</t>
  </si>
  <si>
    <t>Bezpieczeństwo i higiena pracy z elementami ergonomii</t>
  </si>
  <si>
    <t>% punktów ECTS w module przedmiotów do wyboru</t>
  </si>
  <si>
    <t>Razem z jednym modułem przedmiotów do wyboru</t>
  </si>
  <si>
    <t>Ogółem z jednym modułem przedmiotów do wyboru oraz praktykami</t>
  </si>
  <si>
    <t>Zakład Medycyny Ratunkowej i Katastrof</t>
  </si>
  <si>
    <t>Technologia informacyjna</t>
  </si>
  <si>
    <t>Socjologia</t>
  </si>
  <si>
    <t>Kwalifikowana pierwsza pomoc</t>
  </si>
  <si>
    <t>Medyczne czynności ratunkowe</t>
  </si>
  <si>
    <t>Medycyna ratunkowa</t>
  </si>
  <si>
    <t>Higiena i epidemiologia</t>
  </si>
  <si>
    <t>Anatomia człowieka</t>
  </si>
  <si>
    <t>Fizjologia</t>
  </si>
  <si>
    <t>Patofizjologia</t>
  </si>
  <si>
    <t>Toksykologia</t>
  </si>
  <si>
    <t>Biofizyka</t>
  </si>
  <si>
    <t>Biochemia</t>
  </si>
  <si>
    <t>Promocja zdrowia</t>
  </si>
  <si>
    <t>Studia niestacjonarne I stopnia</t>
  </si>
  <si>
    <t>Kierunek:       Ratownictwo medyczne</t>
  </si>
  <si>
    <t>Filozofia i podstawy etyki</t>
  </si>
  <si>
    <t>Socjologia zdrowia, choroby i medycyny</t>
  </si>
  <si>
    <t>Pedagogika społeczna</t>
  </si>
  <si>
    <t>Ekonomia</t>
  </si>
  <si>
    <t>Podstawy zarządzania i marketingu</t>
  </si>
  <si>
    <t>Demografia</t>
  </si>
  <si>
    <t>Biostatystyka</t>
  </si>
  <si>
    <t>Edukacja zdrowotna</t>
  </si>
  <si>
    <t>Polityka społeczna i zdrowotna</t>
  </si>
  <si>
    <t>Międzynarodowe aspekty zdrowia publicznego</t>
  </si>
  <si>
    <t>Ekonomia i systemy ochrony zdrowia</t>
  </si>
  <si>
    <t>Propedeutyka prawa</t>
  </si>
  <si>
    <t>Psychologia ogólna</t>
  </si>
  <si>
    <t>Zdrowie publiczne</t>
  </si>
  <si>
    <t>Biologia z mikrobiologią</t>
  </si>
  <si>
    <t>Pierwsza pomoc</t>
  </si>
  <si>
    <t>Farmakologia</t>
  </si>
  <si>
    <t>Dydaktyka</t>
  </si>
  <si>
    <t>Metodologia badań naukowych</t>
  </si>
  <si>
    <t>Moduł 2 przygotowanie w zakresie treści podstawowych</t>
  </si>
  <si>
    <t>Moduł 3 przygotowanie merytoryczne w zakresie treści kierunkowych</t>
  </si>
  <si>
    <t>Metodyka nauczania pierwszej pomocy i kwalifikowanej pierwszej pomocy</t>
  </si>
  <si>
    <t>Medycyna katastrof</t>
  </si>
  <si>
    <t>Choroby wewnętrzne</t>
  </si>
  <si>
    <t>Chirurgia</t>
  </si>
  <si>
    <t>Pediatria</t>
  </si>
  <si>
    <t>Neurologia</t>
  </si>
  <si>
    <t>Traumatologia narządu ruchu</t>
  </si>
  <si>
    <t>Intensywna terapia</t>
  </si>
  <si>
    <t>Medycyna sądowa</t>
  </si>
  <si>
    <t>Psychiatria</t>
  </si>
  <si>
    <t>Położnictwo i ginekologia</t>
  </si>
  <si>
    <t xml:space="preserve">Moduł 1 przedmiotów ogólnych i podstawowych kompetencji </t>
  </si>
  <si>
    <t>Moduł 4 przedmiotów do wyboru I</t>
  </si>
  <si>
    <t>Propedeutyka dyscyplin klinicznych</t>
  </si>
  <si>
    <t>Choroby zakaźne</t>
  </si>
  <si>
    <t>Transfuzjologia</t>
  </si>
  <si>
    <t>Zarządzanie kryzysowe</t>
  </si>
  <si>
    <t>Moduł 5 przedmiotów do wyboru II</t>
  </si>
  <si>
    <t>Ochrona środowiska</t>
  </si>
  <si>
    <t>Ratownictwo chemiczne i ekologiczne</t>
  </si>
  <si>
    <t>Działania medyczne w warunkach terroryzmu</t>
  </si>
  <si>
    <t>Systemy ratownictwa medycznego na świecie</t>
  </si>
  <si>
    <t>Prawo medyczne</t>
  </si>
  <si>
    <t>Organizacja ratownictwa medycznego</t>
  </si>
  <si>
    <t>Język migowy</t>
  </si>
  <si>
    <t>Praktyka szpitalna w Szpitalnym Oddziale Ratunkowym 
(4 tygodnie)</t>
  </si>
  <si>
    <t>Praktyka u dysponenta Zespołów Ratownictwa Medycznego (2 tygodnie)</t>
  </si>
  <si>
    <t>Praktyka w jednostce terenowej Państwowej Straży Pożarnej (2 tygodnie)</t>
  </si>
  <si>
    <t>Obóz sprawnościowy (2 tygodnie)</t>
  </si>
  <si>
    <t>Diagnostyka obrazowa w medycynie ratunkowej</t>
  </si>
  <si>
    <t>Podstawy żywienia człowieka</t>
  </si>
  <si>
    <t>Urazy u dzieci</t>
  </si>
  <si>
    <t>Zajęcia praktyczne</t>
  </si>
  <si>
    <t>Rok akademicki 2011/2012; 2012/2013; 2013/2014</t>
  </si>
  <si>
    <t>Język nowożytny (I, II) / Język angielski (III, IV, V, VI)</t>
  </si>
  <si>
    <t>Razem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</si>
</sst>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\ mmm\ yy"/>
    <numFmt numFmtId="173" formatCode="[$-415]d\ mmmm\ yyyy"/>
  </numFmts>
  <fonts count="66">
    <font>
      <sz val="10"/>
      <name val="Arial CE"/>
      <family val="0"/>
    </font>
    <font>
      <sz val="13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.5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4"/>
      <name val="Times New Roman CE"/>
      <family val="1"/>
    </font>
    <font>
      <sz val="1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20"/>
      <name val="Times New Roman CE"/>
      <family val="1"/>
    </font>
    <font>
      <sz val="20"/>
      <name val="Times New Roman CE"/>
      <family val="1"/>
    </font>
    <font>
      <b/>
      <sz val="20"/>
      <name val="Times New Roman"/>
      <family val="1"/>
    </font>
    <font>
      <b/>
      <sz val="24"/>
      <name val="Arial CE"/>
      <family val="2"/>
    </font>
    <font>
      <sz val="24"/>
      <name val="Arial CE"/>
      <family val="2"/>
    </font>
    <font>
      <sz val="20"/>
      <name val="Times New Roman"/>
      <family val="1"/>
    </font>
    <font>
      <b/>
      <sz val="26"/>
      <name val="Times New Roman CE"/>
      <family val="0"/>
    </font>
    <font>
      <b/>
      <sz val="2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Arial CE"/>
      <family val="2"/>
    </font>
    <font>
      <b/>
      <sz val="20"/>
      <color indexed="8"/>
      <name val="Arial CE"/>
      <family val="2"/>
    </font>
    <font>
      <b/>
      <sz val="24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Arial CE"/>
      <family val="2"/>
    </font>
    <font>
      <b/>
      <sz val="20"/>
      <color theme="1"/>
      <name val="Arial CE"/>
      <family val="2"/>
    </font>
    <font>
      <b/>
      <sz val="24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10" fontId="13" fillId="33" borderId="30" xfId="0" applyNumberFormat="1" applyFont="1" applyFill="1" applyBorder="1" applyAlignment="1">
      <alignment horizontal="center" vertical="center"/>
    </xf>
    <xf numFmtId="10" fontId="13" fillId="33" borderId="31" xfId="0" applyNumberFormat="1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wrapText="1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0" fontId="18" fillId="0" borderId="6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 wrapText="1"/>
    </xf>
    <xf numFmtId="0" fontId="18" fillId="0" borderId="6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2" fillId="0" borderId="4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2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2" fillId="0" borderId="77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8" fillId="33" borderId="84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12" fillId="33" borderId="42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79" xfId="0" applyFont="1" applyFill="1" applyBorder="1" applyAlignment="1">
      <alignment horizontal="center" vertical="center" wrapText="1"/>
    </xf>
    <xf numFmtId="0" fontId="12" fillId="33" borderId="84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3" fillId="33" borderId="84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left" vertical="center"/>
    </xf>
    <xf numFmtId="0" fontId="13" fillId="33" borderId="85" xfId="0" applyFont="1" applyFill="1" applyBorder="1" applyAlignment="1">
      <alignment horizontal="center" vertical="center"/>
    </xf>
    <xf numFmtId="0" fontId="13" fillId="33" borderId="84" xfId="0" applyFont="1" applyFill="1" applyBorder="1" applyAlignment="1">
      <alignment horizontal="center" vertical="center"/>
    </xf>
    <xf numFmtId="0" fontId="12" fillId="33" borderId="84" xfId="0" applyFont="1" applyFill="1" applyBorder="1" applyAlignment="1">
      <alignment vertical="center"/>
    </xf>
    <xf numFmtId="0" fontId="17" fillId="33" borderId="35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center" vertical="center" wrapText="1"/>
    </xf>
    <xf numFmtId="0" fontId="63" fillId="33" borderId="79" xfId="0" applyFont="1" applyFill="1" applyBorder="1" applyAlignment="1">
      <alignment/>
    </xf>
    <xf numFmtId="0" fontId="65" fillId="33" borderId="35" xfId="0" applyFont="1" applyFill="1" applyBorder="1" applyAlignment="1">
      <alignment horizontal="left" vertical="center"/>
    </xf>
    <xf numFmtId="0" fontId="64" fillId="33" borderId="26" xfId="0" applyFont="1" applyFill="1" applyBorder="1" applyAlignment="1">
      <alignment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85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33" borderId="84" xfId="0" applyFont="1" applyFill="1" applyBorder="1" applyAlignment="1">
      <alignment horizontal="center" vertical="center"/>
    </xf>
    <xf numFmtId="0" fontId="64" fillId="33" borderId="85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vertical="center"/>
    </xf>
    <xf numFmtId="0" fontId="13" fillId="33" borderId="86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left" vertical="center" wrapText="1"/>
    </xf>
    <xf numFmtId="0" fontId="13" fillId="33" borderId="88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left" vertical="center" wrapText="1"/>
    </xf>
    <xf numFmtId="0" fontId="17" fillId="33" borderId="85" xfId="0" applyFont="1" applyFill="1" applyBorder="1" applyAlignment="1">
      <alignment horizontal="left" vertical="center"/>
    </xf>
    <xf numFmtId="0" fontId="13" fillId="33" borderId="86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left" vertical="center"/>
    </xf>
    <xf numFmtId="10" fontId="13" fillId="33" borderId="87" xfId="0" applyNumberFormat="1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0" fontId="13" fillId="33" borderId="73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showGridLines="0" tabSelected="1" view="pageBreakPreview" zoomScale="50" zoomScaleNormal="50" zoomScaleSheetLayoutView="50" workbookViewId="0" topLeftCell="A43">
      <selection activeCell="X77" sqref="X77"/>
    </sheetView>
  </sheetViews>
  <sheetFormatPr defaultColWidth="9.00390625" defaultRowHeight="12.75"/>
  <cols>
    <col min="1" max="1" width="7.625" style="223" customWidth="1"/>
    <col min="2" max="2" width="122.625" style="223" customWidth="1"/>
    <col min="3" max="3" width="19.25390625" style="223" hidden="1" customWidth="1"/>
    <col min="4" max="4" width="6.25390625" style="223" hidden="1" customWidth="1"/>
    <col min="5" max="5" width="8.375" style="224" customWidth="1"/>
    <col min="6" max="6" width="4.00390625" style="220" customWidth="1"/>
    <col min="7" max="7" width="8.875" style="48" customWidth="1"/>
    <col min="8" max="8" width="4.875" style="220" customWidth="1"/>
    <col min="9" max="9" width="8.75390625" style="48" bestFit="1" customWidth="1"/>
    <col min="10" max="10" width="4.625" style="220" customWidth="1"/>
    <col min="11" max="11" width="8.375" style="48" bestFit="1" customWidth="1"/>
    <col min="12" max="12" width="3.875" style="220" customWidth="1"/>
    <col min="13" max="13" width="10.625" style="48" customWidth="1"/>
    <col min="14" max="14" width="4.25390625" style="220" customWidth="1"/>
    <col min="15" max="15" width="8.75390625" style="48" bestFit="1" customWidth="1"/>
    <col min="16" max="16" width="4.625" style="48" customWidth="1"/>
    <col min="17" max="17" width="10.625" style="48" customWidth="1"/>
    <col min="18" max="19" width="11.125" style="48" customWidth="1"/>
    <col min="20" max="20" width="10.625" style="48" customWidth="1"/>
    <col min="21" max="21" width="10.00390625" style="48" customWidth="1"/>
    <col min="22" max="22" width="1.625" style="222" customWidth="1"/>
    <col min="23" max="23" width="6.75390625" style="223" customWidth="1"/>
    <col min="24" max="24" width="124.75390625" style="223" customWidth="1"/>
    <col min="25" max="31" width="14.375" style="47" customWidth="1"/>
    <col min="32" max="16384" width="9.125" style="48" customWidth="1"/>
  </cols>
  <sheetData>
    <row r="1" spans="1:32" ht="24" customHeigh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  <c r="P1" s="44"/>
      <c r="Q1" s="44"/>
      <c r="R1" s="44"/>
      <c r="S1" s="44"/>
      <c r="T1" s="44"/>
      <c r="U1" s="44"/>
      <c r="V1" s="45"/>
      <c r="W1" s="42" t="s">
        <v>19</v>
      </c>
      <c r="X1" s="43"/>
      <c r="Y1" s="46"/>
      <c r="Z1" s="46"/>
      <c r="AA1" s="46"/>
      <c r="AB1" s="46"/>
      <c r="AC1" s="46"/>
      <c r="AD1" s="46"/>
      <c r="AE1" s="46"/>
      <c r="AF1" s="47"/>
    </row>
    <row r="2" spans="1:32" s="53" customFormat="1" ht="24" customHeigh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9"/>
      <c r="M2" s="50"/>
      <c r="N2" s="50"/>
      <c r="O2" s="50"/>
      <c r="P2" s="49"/>
      <c r="Q2" s="49"/>
      <c r="R2" s="44"/>
      <c r="S2" s="44"/>
      <c r="T2" s="44"/>
      <c r="U2" s="44"/>
      <c r="V2" s="51"/>
      <c r="W2" s="42" t="str">
        <f>A2</f>
        <v>Zakład Medycyny Ratunkowej i Katastrof</v>
      </c>
      <c r="X2" s="43"/>
      <c r="Y2" s="46"/>
      <c r="Z2" s="46"/>
      <c r="AA2" s="46"/>
      <c r="AB2" s="46"/>
      <c r="AC2" s="46"/>
      <c r="AD2" s="46"/>
      <c r="AE2" s="46"/>
      <c r="AF2" s="52"/>
    </row>
    <row r="3" spans="1:31" s="53" customFormat="1" ht="21.75" customHeight="1">
      <c r="A3" s="54"/>
      <c r="B3" s="43"/>
      <c r="C3" s="43"/>
      <c r="D3" s="43"/>
      <c r="E3" s="55" t="s">
        <v>22</v>
      </c>
      <c r="F3" s="42"/>
      <c r="G3" s="44"/>
      <c r="H3" s="55"/>
      <c r="I3" s="56"/>
      <c r="J3" s="56"/>
      <c r="K3" s="56"/>
      <c r="L3" s="57"/>
      <c r="M3" s="44"/>
      <c r="N3" s="43"/>
      <c r="O3" s="43"/>
      <c r="P3" s="43"/>
      <c r="Q3" s="43"/>
      <c r="R3" s="44"/>
      <c r="S3" s="44"/>
      <c r="T3" s="44"/>
      <c r="U3" s="44"/>
      <c r="V3" s="58"/>
      <c r="W3" s="54"/>
      <c r="X3" s="43"/>
      <c r="Y3" s="46"/>
      <c r="Z3" s="46"/>
      <c r="AA3" s="46"/>
      <c r="AB3" s="46"/>
      <c r="AC3" s="46"/>
      <c r="AD3" s="46"/>
      <c r="AE3" s="46"/>
    </row>
    <row r="4" spans="1:31" s="65" customFormat="1" ht="23.25" customHeight="1">
      <c r="A4" s="57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59"/>
      <c r="M4" s="60" t="s">
        <v>41</v>
      </c>
      <c r="N4" s="59"/>
      <c r="O4" s="59"/>
      <c r="P4" s="59"/>
      <c r="Q4" s="43"/>
      <c r="R4" s="43"/>
      <c r="S4" s="43"/>
      <c r="T4" s="43"/>
      <c r="U4" s="43"/>
      <c r="V4" s="61"/>
      <c r="W4" s="57" t="str">
        <f>A4</f>
        <v>Kierunek:       Ratownictwo medyczne</v>
      </c>
      <c r="X4" s="43"/>
      <c r="Y4" s="62" t="str">
        <f>M4</f>
        <v>Studia niestacjonarne I stopnia</v>
      </c>
      <c r="Z4" s="63"/>
      <c r="AA4" s="63"/>
      <c r="AB4" s="64"/>
      <c r="AC4" s="64"/>
      <c r="AD4" s="64"/>
      <c r="AE4" s="64"/>
    </row>
    <row r="5" spans="1:31" s="69" customFormat="1" ht="27" customHeight="1" thickBot="1">
      <c r="A5" s="57"/>
      <c r="B5" s="43"/>
      <c r="C5" s="43"/>
      <c r="D5" s="43"/>
      <c r="E5" s="43"/>
      <c r="F5" s="43"/>
      <c r="G5" s="43"/>
      <c r="H5" s="43"/>
      <c r="I5" s="43"/>
      <c r="J5" s="43"/>
      <c r="K5" s="43"/>
      <c r="L5" s="66"/>
      <c r="M5" s="57" t="s">
        <v>97</v>
      </c>
      <c r="N5" s="66"/>
      <c r="O5" s="66"/>
      <c r="P5" s="66"/>
      <c r="Q5" s="43"/>
      <c r="R5" s="43"/>
      <c r="S5" s="43"/>
      <c r="T5" s="43"/>
      <c r="U5" s="43"/>
      <c r="V5" s="67"/>
      <c r="W5" s="57"/>
      <c r="X5" s="43"/>
      <c r="Y5" s="64"/>
      <c r="Z5" s="64"/>
      <c r="AA5" s="68" t="str">
        <f>M5</f>
        <v>Rok akademicki 2011/2012; 2012/2013; 2013/2014</v>
      </c>
      <c r="AB5" s="64"/>
      <c r="AC5" s="64"/>
      <c r="AD5" s="64"/>
      <c r="AE5" s="64"/>
    </row>
    <row r="6" spans="1:31" s="70" customFormat="1" ht="21.75" customHeight="1">
      <c r="A6" s="302" t="s">
        <v>0</v>
      </c>
      <c r="B6" s="304" t="s">
        <v>1</v>
      </c>
      <c r="C6" s="306" t="s">
        <v>20</v>
      </c>
      <c r="D6" s="308" t="s">
        <v>21</v>
      </c>
      <c r="E6" s="310" t="s">
        <v>2</v>
      </c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313" t="s">
        <v>11</v>
      </c>
      <c r="R6" s="289" t="s">
        <v>18</v>
      </c>
      <c r="S6" s="291" t="s">
        <v>96</v>
      </c>
      <c r="T6" s="273" t="s">
        <v>3</v>
      </c>
      <c r="U6" s="293" t="s">
        <v>4</v>
      </c>
      <c r="W6" s="295" t="s">
        <v>0</v>
      </c>
      <c r="X6" s="297" t="s">
        <v>1</v>
      </c>
      <c r="Y6" s="299" t="s">
        <v>2</v>
      </c>
      <c r="Z6" s="300"/>
      <c r="AA6" s="300"/>
      <c r="AB6" s="300"/>
      <c r="AC6" s="300"/>
      <c r="AD6" s="300"/>
      <c r="AE6" s="301"/>
    </row>
    <row r="7" spans="1:31" s="70" customFormat="1" ht="26.25" thickBot="1">
      <c r="A7" s="303"/>
      <c r="B7" s="305"/>
      <c r="C7" s="307"/>
      <c r="D7" s="309"/>
      <c r="E7" s="27" t="s">
        <v>5</v>
      </c>
      <c r="F7" s="18"/>
      <c r="G7" s="17" t="s">
        <v>6</v>
      </c>
      <c r="H7" s="18"/>
      <c r="I7" s="17" t="s">
        <v>7</v>
      </c>
      <c r="J7" s="18"/>
      <c r="K7" s="17" t="s">
        <v>8</v>
      </c>
      <c r="L7" s="18"/>
      <c r="M7" s="17" t="s">
        <v>9</v>
      </c>
      <c r="N7" s="18"/>
      <c r="O7" s="17" t="s">
        <v>10</v>
      </c>
      <c r="P7" s="274"/>
      <c r="Q7" s="314"/>
      <c r="R7" s="290"/>
      <c r="S7" s="292"/>
      <c r="T7" s="275" t="s">
        <v>12</v>
      </c>
      <c r="U7" s="294"/>
      <c r="W7" s="296"/>
      <c r="X7" s="298"/>
      <c r="Y7" s="26" t="s">
        <v>5</v>
      </c>
      <c r="Z7" s="21" t="s">
        <v>6</v>
      </c>
      <c r="AA7" s="21" t="s">
        <v>7</v>
      </c>
      <c r="AB7" s="21" t="s">
        <v>8</v>
      </c>
      <c r="AC7" s="21" t="s">
        <v>9</v>
      </c>
      <c r="AD7" s="276" t="s">
        <v>10</v>
      </c>
      <c r="AE7" s="276" t="s">
        <v>99</v>
      </c>
    </row>
    <row r="8" spans="1:31" s="73" customFormat="1" ht="60.75" thickBot="1">
      <c r="A8" s="238"/>
      <c r="B8" s="239" t="s">
        <v>75</v>
      </c>
      <c r="C8" s="240"/>
      <c r="D8" s="241"/>
      <c r="E8" s="31">
        <f>SUM(E9:E27)</f>
        <v>135</v>
      </c>
      <c r="F8" s="32"/>
      <c r="G8" s="33">
        <f>SUM(G9:G27)</f>
        <v>65</v>
      </c>
      <c r="H8" s="34"/>
      <c r="I8" s="35">
        <f>SUM(I9:I27)</f>
        <v>105</v>
      </c>
      <c r="J8" s="32"/>
      <c r="K8" s="33">
        <f>SUM(K9:K27)</f>
        <v>110</v>
      </c>
      <c r="L8" s="34"/>
      <c r="M8" s="35">
        <f>SUM(M9:M27)</f>
        <v>70</v>
      </c>
      <c r="N8" s="32"/>
      <c r="O8" s="33">
        <f>SUM(O9:O27)</f>
        <v>90</v>
      </c>
      <c r="P8" s="242"/>
      <c r="Q8" s="31">
        <f>SUM(Q9:Q27)</f>
        <v>55</v>
      </c>
      <c r="R8" s="243">
        <f>SUM(R9:R27)</f>
        <v>520</v>
      </c>
      <c r="S8" s="244">
        <f>SUM(S9:S27)</f>
        <v>0</v>
      </c>
      <c r="T8" s="245">
        <f>SUM(T9:T27)</f>
        <v>575</v>
      </c>
      <c r="U8" s="245">
        <f>SUM(U9:U27)</f>
        <v>40</v>
      </c>
      <c r="W8" s="277"/>
      <c r="X8" s="239" t="str">
        <f aca="true" t="shared" si="0" ref="X8:X71">B8</f>
        <v>Moduł 1 przedmiotów ogólnych i podstawowych kompetencji </v>
      </c>
      <c r="Y8" s="36">
        <f aca="true" t="shared" si="1" ref="Y8:AD8">SUM(Y9:Y27)</f>
        <v>12</v>
      </c>
      <c r="Z8" s="37">
        <f t="shared" si="1"/>
        <v>6</v>
      </c>
      <c r="AA8" s="37">
        <f t="shared" si="1"/>
        <v>9</v>
      </c>
      <c r="AB8" s="37">
        <f t="shared" si="1"/>
        <v>6</v>
      </c>
      <c r="AC8" s="37">
        <f t="shared" si="1"/>
        <v>3</v>
      </c>
      <c r="AD8" s="278">
        <f t="shared" si="1"/>
        <v>4</v>
      </c>
      <c r="AE8" s="278">
        <f>SUM(Y8:AD8)</f>
        <v>40</v>
      </c>
    </row>
    <row r="9" spans="1:31" s="83" customFormat="1" ht="44.25" customHeight="1">
      <c r="A9" s="74">
        <v>1</v>
      </c>
      <c r="B9" s="75" t="s">
        <v>98</v>
      </c>
      <c r="C9" s="76"/>
      <c r="D9" s="77"/>
      <c r="E9" s="78">
        <v>30</v>
      </c>
      <c r="F9" s="4"/>
      <c r="G9" s="3">
        <v>30</v>
      </c>
      <c r="H9" s="4"/>
      <c r="I9" s="3">
        <v>30</v>
      </c>
      <c r="J9" s="4"/>
      <c r="K9" s="3">
        <v>30</v>
      </c>
      <c r="L9" s="4"/>
      <c r="M9" s="3">
        <v>30</v>
      </c>
      <c r="N9" s="4"/>
      <c r="O9" s="5">
        <v>30</v>
      </c>
      <c r="P9" s="79"/>
      <c r="Q9" s="80"/>
      <c r="R9" s="81">
        <v>180</v>
      </c>
      <c r="S9" s="3"/>
      <c r="T9" s="82">
        <f aca="true" t="shared" si="2" ref="T9:T27">E9+G9+I9+K9+M9+O9</f>
        <v>180</v>
      </c>
      <c r="U9" s="82">
        <f aca="true" t="shared" si="3" ref="U9:U72">SUM(Y9:AD9)</f>
        <v>6</v>
      </c>
      <c r="W9" s="84">
        <v>1</v>
      </c>
      <c r="X9" s="85" t="str">
        <f t="shared" si="0"/>
        <v>Język nowożytny (I, II) / Język angielski (III, IV, V, VI)</v>
      </c>
      <c r="Y9" s="86">
        <v>1</v>
      </c>
      <c r="Z9" s="87">
        <v>1</v>
      </c>
      <c r="AA9" s="87">
        <v>1</v>
      </c>
      <c r="AB9" s="87">
        <v>1</v>
      </c>
      <c r="AC9" s="87">
        <v>1</v>
      </c>
      <c r="AD9" s="88">
        <v>1</v>
      </c>
      <c r="AE9" s="88">
        <f aca="true" t="shared" si="4" ref="AE9:AE72">SUM(Y9:AD9)</f>
        <v>6</v>
      </c>
    </row>
    <row r="10" spans="1:31" s="83" customFormat="1" ht="44.25" customHeight="1">
      <c r="A10" s="84">
        <v>2</v>
      </c>
      <c r="B10" s="89" t="s">
        <v>28</v>
      </c>
      <c r="C10" s="90"/>
      <c r="D10" s="91"/>
      <c r="E10" s="92">
        <v>30</v>
      </c>
      <c r="F10" s="7"/>
      <c r="G10" s="6"/>
      <c r="H10" s="7"/>
      <c r="I10" s="6"/>
      <c r="J10" s="7"/>
      <c r="K10" s="6"/>
      <c r="L10" s="7"/>
      <c r="M10" s="6"/>
      <c r="N10" s="7"/>
      <c r="O10" s="8"/>
      <c r="P10" s="28"/>
      <c r="Q10" s="93"/>
      <c r="R10" s="8">
        <v>30</v>
      </c>
      <c r="S10" s="6"/>
      <c r="T10" s="94">
        <f t="shared" si="2"/>
        <v>30</v>
      </c>
      <c r="U10" s="94">
        <f t="shared" si="3"/>
        <v>2</v>
      </c>
      <c r="W10" s="84">
        <v>2</v>
      </c>
      <c r="X10" s="85" t="str">
        <f t="shared" si="0"/>
        <v>Technologia informacyjna</v>
      </c>
      <c r="Y10" s="95">
        <v>2</v>
      </c>
      <c r="Z10" s="96"/>
      <c r="AA10" s="96"/>
      <c r="AB10" s="96"/>
      <c r="AC10" s="96"/>
      <c r="AD10" s="97"/>
      <c r="AE10" s="97">
        <f t="shared" si="4"/>
        <v>2</v>
      </c>
    </row>
    <row r="11" spans="1:31" s="83" customFormat="1" ht="44.25" customHeight="1">
      <c r="A11" s="84">
        <v>3</v>
      </c>
      <c r="B11" s="89" t="s">
        <v>23</v>
      </c>
      <c r="C11" s="90"/>
      <c r="D11" s="91"/>
      <c r="E11" s="92"/>
      <c r="F11" s="7"/>
      <c r="G11" s="6">
        <v>5</v>
      </c>
      <c r="H11" s="7"/>
      <c r="I11" s="6"/>
      <c r="J11" s="7"/>
      <c r="K11" s="6"/>
      <c r="L11" s="7"/>
      <c r="M11" s="6"/>
      <c r="N11" s="7"/>
      <c r="O11" s="8"/>
      <c r="P11" s="28"/>
      <c r="Q11" s="98"/>
      <c r="R11" s="99">
        <v>5</v>
      </c>
      <c r="S11" s="9"/>
      <c r="T11" s="94">
        <f t="shared" si="2"/>
        <v>5</v>
      </c>
      <c r="U11" s="100">
        <f t="shared" si="3"/>
        <v>2</v>
      </c>
      <c r="W11" s="84">
        <v>3</v>
      </c>
      <c r="X11" s="85" t="str">
        <f t="shared" si="0"/>
        <v>Bezpieczeństwo i higiena pracy z elementami ergonomii</v>
      </c>
      <c r="Y11" s="95"/>
      <c r="Z11" s="96">
        <v>2</v>
      </c>
      <c r="AA11" s="96"/>
      <c r="AB11" s="96"/>
      <c r="AC11" s="96"/>
      <c r="AD11" s="97"/>
      <c r="AE11" s="97">
        <f t="shared" si="4"/>
        <v>2</v>
      </c>
    </row>
    <row r="12" spans="1:31" s="83" customFormat="1" ht="44.25" customHeight="1">
      <c r="A12" s="84">
        <v>4</v>
      </c>
      <c r="B12" s="89" t="s">
        <v>17</v>
      </c>
      <c r="C12" s="90"/>
      <c r="D12" s="91"/>
      <c r="E12" s="92"/>
      <c r="F12" s="7"/>
      <c r="G12" s="6"/>
      <c r="H12" s="7"/>
      <c r="I12" s="6"/>
      <c r="J12" s="7"/>
      <c r="K12" s="6">
        <v>20</v>
      </c>
      <c r="L12" s="7"/>
      <c r="M12" s="6"/>
      <c r="N12" s="7"/>
      <c r="O12" s="8"/>
      <c r="P12" s="28"/>
      <c r="Q12" s="93"/>
      <c r="R12" s="8">
        <v>20</v>
      </c>
      <c r="S12" s="6"/>
      <c r="T12" s="94">
        <f t="shared" si="2"/>
        <v>20</v>
      </c>
      <c r="U12" s="94">
        <f t="shared" si="3"/>
        <v>1</v>
      </c>
      <c r="W12" s="84">
        <v>4</v>
      </c>
      <c r="X12" s="85" t="str">
        <f t="shared" si="0"/>
        <v>Ochrona własności intelektualnej</v>
      </c>
      <c r="Y12" s="95"/>
      <c r="Z12" s="96"/>
      <c r="AA12" s="96"/>
      <c r="AB12" s="96">
        <v>1</v>
      </c>
      <c r="AC12" s="96"/>
      <c r="AD12" s="97"/>
      <c r="AE12" s="97">
        <f t="shared" si="4"/>
        <v>1</v>
      </c>
    </row>
    <row r="13" spans="1:31" s="83" customFormat="1" ht="44.25" customHeight="1">
      <c r="A13" s="84">
        <v>5</v>
      </c>
      <c r="B13" s="101" t="s">
        <v>14</v>
      </c>
      <c r="C13" s="102"/>
      <c r="D13" s="103"/>
      <c r="E13" s="104">
        <v>15</v>
      </c>
      <c r="F13" s="10"/>
      <c r="G13" s="9">
        <v>15</v>
      </c>
      <c r="H13" s="10"/>
      <c r="I13" s="9">
        <v>15</v>
      </c>
      <c r="J13" s="10"/>
      <c r="K13" s="9">
        <v>15</v>
      </c>
      <c r="L13" s="10"/>
      <c r="M13" s="9"/>
      <c r="N13" s="10"/>
      <c r="O13" s="99"/>
      <c r="P13" s="105"/>
      <c r="Q13" s="98"/>
      <c r="R13" s="99">
        <v>60</v>
      </c>
      <c r="S13" s="9"/>
      <c r="T13" s="94">
        <f t="shared" si="2"/>
        <v>60</v>
      </c>
      <c r="U13" s="94">
        <f t="shared" si="3"/>
        <v>4</v>
      </c>
      <c r="W13" s="84">
        <v>5</v>
      </c>
      <c r="X13" s="85" t="str">
        <f t="shared" si="0"/>
        <v>Wychowanie fizyczne</v>
      </c>
      <c r="Y13" s="95">
        <v>1</v>
      </c>
      <c r="Z13" s="96">
        <v>1</v>
      </c>
      <c r="AA13" s="96">
        <v>1</v>
      </c>
      <c r="AB13" s="96">
        <v>1</v>
      </c>
      <c r="AC13" s="96"/>
      <c r="AD13" s="97"/>
      <c r="AE13" s="97">
        <f t="shared" si="4"/>
        <v>4</v>
      </c>
    </row>
    <row r="14" spans="1:31" s="83" customFormat="1" ht="44.25" customHeight="1">
      <c r="A14" s="84">
        <v>6</v>
      </c>
      <c r="B14" s="106" t="s">
        <v>43</v>
      </c>
      <c r="C14" s="107"/>
      <c r="D14" s="108"/>
      <c r="E14" s="109"/>
      <c r="F14" s="12"/>
      <c r="G14" s="11"/>
      <c r="H14" s="12"/>
      <c r="I14" s="11">
        <v>15</v>
      </c>
      <c r="J14" s="12"/>
      <c r="K14" s="11"/>
      <c r="L14" s="12"/>
      <c r="M14" s="11"/>
      <c r="N14" s="12"/>
      <c r="O14" s="110"/>
      <c r="P14" s="111"/>
      <c r="Q14" s="112"/>
      <c r="R14" s="110">
        <v>15</v>
      </c>
      <c r="S14" s="11"/>
      <c r="T14" s="94">
        <f t="shared" si="2"/>
        <v>15</v>
      </c>
      <c r="U14" s="94">
        <f t="shared" si="3"/>
        <v>2</v>
      </c>
      <c r="W14" s="84">
        <v>6</v>
      </c>
      <c r="X14" s="85" t="str">
        <f t="shared" si="0"/>
        <v>Filozofia i podstawy etyki</v>
      </c>
      <c r="Y14" s="95"/>
      <c r="Z14" s="96"/>
      <c r="AA14" s="96">
        <v>2</v>
      </c>
      <c r="AB14" s="96"/>
      <c r="AC14" s="96"/>
      <c r="AD14" s="97"/>
      <c r="AE14" s="97">
        <f t="shared" si="4"/>
        <v>2</v>
      </c>
    </row>
    <row r="15" spans="1:31" s="83" customFormat="1" ht="44.25" customHeight="1">
      <c r="A15" s="84">
        <v>7</v>
      </c>
      <c r="B15" s="101" t="s">
        <v>44</v>
      </c>
      <c r="C15" s="102"/>
      <c r="D15" s="103"/>
      <c r="E15" s="104"/>
      <c r="F15" s="10"/>
      <c r="G15" s="9"/>
      <c r="H15" s="10"/>
      <c r="I15" s="9"/>
      <c r="J15" s="10"/>
      <c r="K15" s="9">
        <v>15</v>
      </c>
      <c r="L15" s="10"/>
      <c r="M15" s="9"/>
      <c r="N15" s="10"/>
      <c r="O15" s="99"/>
      <c r="P15" s="105"/>
      <c r="Q15" s="98">
        <v>5</v>
      </c>
      <c r="R15" s="99">
        <v>10</v>
      </c>
      <c r="S15" s="9"/>
      <c r="T15" s="94">
        <f t="shared" si="2"/>
        <v>15</v>
      </c>
      <c r="U15" s="94">
        <f t="shared" si="3"/>
        <v>1</v>
      </c>
      <c r="W15" s="84">
        <v>7</v>
      </c>
      <c r="X15" s="85" t="str">
        <f t="shared" si="0"/>
        <v>Socjologia zdrowia, choroby i medycyny</v>
      </c>
      <c r="Y15" s="95"/>
      <c r="Z15" s="96"/>
      <c r="AA15" s="96"/>
      <c r="AB15" s="96">
        <v>1</v>
      </c>
      <c r="AC15" s="96"/>
      <c r="AD15" s="97"/>
      <c r="AE15" s="97">
        <f t="shared" si="4"/>
        <v>1</v>
      </c>
    </row>
    <row r="16" spans="1:31" s="83" customFormat="1" ht="44.25" customHeight="1">
      <c r="A16" s="84">
        <v>8</v>
      </c>
      <c r="B16" s="101" t="s">
        <v>45</v>
      </c>
      <c r="C16" s="102"/>
      <c r="D16" s="103"/>
      <c r="E16" s="104"/>
      <c r="F16" s="10"/>
      <c r="G16" s="9"/>
      <c r="H16" s="10"/>
      <c r="I16" s="9"/>
      <c r="J16" s="10"/>
      <c r="K16" s="9"/>
      <c r="L16" s="10"/>
      <c r="M16" s="9">
        <v>20</v>
      </c>
      <c r="N16" s="10"/>
      <c r="O16" s="99"/>
      <c r="P16" s="105"/>
      <c r="Q16" s="98">
        <v>10</v>
      </c>
      <c r="R16" s="99">
        <v>10</v>
      </c>
      <c r="S16" s="9"/>
      <c r="T16" s="94">
        <f t="shared" si="2"/>
        <v>20</v>
      </c>
      <c r="U16" s="100">
        <f t="shared" si="3"/>
        <v>1</v>
      </c>
      <c r="W16" s="84">
        <v>8</v>
      </c>
      <c r="X16" s="85" t="str">
        <f t="shared" si="0"/>
        <v>Pedagogika społeczna</v>
      </c>
      <c r="Y16" s="95"/>
      <c r="Z16" s="96"/>
      <c r="AA16" s="96"/>
      <c r="AB16" s="96"/>
      <c r="AC16" s="96">
        <v>1</v>
      </c>
      <c r="AD16" s="97"/>
      <c r="AE16" s="97">
        <f t="shared" si="4"/>
        <v>1</v>
      </c>
    </row>
    <row r="17" spans="1:31" s="83" customFormat="1" ht="44.25" customHeight="1">
      <c r="A17" s="113">
        <v>9</v>
      </c>
      <c r="B17" s="114" t="s">
        <v>46</v>
      </c>
      <c r="C17" s="115"/>
      <c r="D17" s="116"/>
      <c r="E17" s="117"/>
      <c r="F17" s="14"/>
      <c r="G17" s="13"/>
      <c r="H17" s="14"/>
      <c r="I17" s="13"/>
      <c r="J17" s="14"/>
      <c r="K17" s="13">
        <v>15</v>
      </c>
      <c r="L17" s="14"/>
      <c r="M17" s="13"/>
      <c r="N17" s="14"/>
      <c r="O17" s="118"/>
      <c r="P17" s="119"/>
      <c r="Q17" s="120">
        <v>5</v>
      </c>
      <c r="R17" s="118">
        <v>10</v>
      </c>
      <c r="S17" s="13"/>
      <c r="T17" s="94">
        <f t="shared" si="2"/>
        <v>15</v>
      </c>
      <c r="U17" s="121">
        <f t="shared" si="3"/>
        <v>1</v>
      </c>
      <c r="W17" s="113">
        <v>9</v>
      </c>
      <c r="X17" s="122" t="str">
        <f t="shared" si="0"/>
        <v>Ekonomia</v>
      </c>
      <c r="Y17" s="95"/>
      <c r="Z17" s="96"/>
      <c r="AA17" s="96"/>
      <c r="AB17" s="96">
        <v>1</v>
      </c>
      <c r="AC17" s="96"/>
      <c r="AD17" s="97"/>
      <c r="AE17" s="97">
        <f t="shared" si="4"/>
        <v>1</v>
      </c>
    </row>
    <row r="18" spans="1:31" s="83" customFormat="1" ht="44.25" customHeight="1">
      <c r="A18" s="123">
        <v>10</v>
      </c>
      <c r="B18" s="114" t="s">
        <v>47</v>
      </c>
      <c r="C18" s="115"/>
      <c r="D18" s="116"/>
      <c r="E18" s="117"/>
      <c r="F18" s="14"/>
      <c r="G18" s="13"/>
      <c r="H18" s="14"/>
      <c r="I18" s="13">
        <v>15</v>
      </c>
      <c r="J18" s="14"/>
      <c r="K18" s="13"/>
      <c r="L18" s="14"/>
      <c r="M18" s="13"/>
      <c r="N18" s="14"/>
      <c r="O18" s="118"/>
      <c r="P18" s="119"/>
      <c r="Q18" s="120">
        <v>5</v>
      </c>
      <c r="R18" s="118">
        <v>10</v>
      </c>
      <c r="S18" s="13"/>
      <c r="T18" s="94">
        <f t="shared" si="2"/>
        <v>15</v>
      </c>
      <c r="U18" s="100">
        <f t="shared" si="3"/>
        <v>3</v>
      </c>
      <c r="W18" s="123">
        <v>10</v>
      </c>
      <c r="X18" s="124" t="str">
        <f t="shared" si="0"/>
        <v>Podstawy zarządzania i marketingu</v>
      </c>
      <c r="Y18" s="95"/>
      <c r="Z18" s="96"/>
      <c r="AA18" s="96">
        <v>3</v>
      </c>
      <c r="AB18" s="96"/>
      <c r="AC18" s="96"/>
      <c r="AD18" s="97"/>
      <c r="AE18" s="97">
        <f t="shared" si="4"/>
        <v>3</v>
      </c>
    </row>
    <row r="19" spans="1:31" s="83" customFormat="1" ht="44.25" customHeight="1">
      <c r="A19" s="113">
        <v>11</v>
      </c>
      <c r="B19" s="114" t="s">
        <v>48</v>
      </c>
      <c r="C19" s="115"/>
      <c r="D19" s="116"/>
      <c r="E19" s="117">
        <v>15</v>
      </c>
      <c r="F19" s="14"/>
      <c r="G19" s="13"/>
      <c r="H19" s="14"/>
      <c r="I19" s="13"/>
      <c r="J19" s="14"/>
      <c r="K19" s="13"/>
      <c r="L19" s="14"/>
      <c r="M19" s="13"/>
      <c r="N19" s="14"/>
      <c r="O19" s="118"/>
      <c r="P19" s="119"/>
      <c r="Q19" s="120"/>
      <c r="R19" s="118">
        <v>15</v>
      </c>
      <c r="S19" s="13"/>
      <c r="T19" s="94">
        <f t="shared" si="2"/>
        <v>15</v>
      </c>
      <c r="U19" s="121">
        <f t="shared" si="3"/>
        <v>2</v>
      </c>
      <c r="W19" s="113">
        <v>11</v>
      </c>
      <c r="X19" s="122" t="str">
        <f t="shared" si="0"/>
        <v>Demografia</v>
      </c>
      <c r="Y19" s="95">
        <v>2</v>
      </c>
      <c r="Z19" s="96"/>
      <c r="AA19" s="96"/>
      <c r="AB19" s="96"/>
      <c r="AC19" s="96"/>
      <c r="AD19" s="97"/>
      <c r="AE19" s="97">
        <f t="shared" si="4"/>
        <v>2</v>
      </c>
    </row>
    <row r="20" spans="1:31" s="83" customFormat="1" ht="44.25" customHeight="1">
      <c r="A20" s="123">
        <v>12</v>
      </c>
      <c r="B20" s="114" t="s">
        <v>49</v>
      </c>
      <c r="C20" s="115"/>
      <c r="D20" s="116"/>
      <c r="E20" s="117">
        <v>15</v>
      </c>
      <c r="F20" s="14"/>
      <c r="G20" s="13"/>
      <c r="H20" s="14"/>
      <c r="I20" s="13"/>
      <c r="J20" s="14"/>
      <c r="K20" s="13"/>
      <c r="L20" s="14"/>
      <c r="M20" s="13"/>
      <c r="N20" s="14"/>
      <c r="O20" s="118"/>
      <c r="P20" s="119"/>
      <c r="Q20" s="120">
        <v>5</v>
      </c>
      <c r="R20" s="118">
        <v>10</v>
      </c>
      <c r="S20" s="13"/>
      <c r="T20" s="94">
        <f t="shared" si="2"/>
        <v>15</v>
      </c>
      <c r="U20" s="100">
        <f t="shared" si="3"/>
        <v>2</v>
      </c>
      <c r="W20" s="123">
        <v>12</v>
      </c>
      <c r="X20" s="124" t="str">
        <f t="shared" si="0"/>
        <v>Biostatystyka</v>
      </c>
      <c r="Y20" s="95">
        <v>2</v>
      </c>
      <c r="Z20" s="96"/>
      <c r="AA20" s="96"/>
      <c r="AB20" s="96"/>
      <c r="AC20" s="96"/>
      <c r="AD20" s="97"/>
      <c r="AE20" s="97">
        <f t="shared" si="4"/>
        <v>2</v>
      </c>
    </row>
    <row r="21" spans="1:31" s="83" customFormat="1" ht="44.25" customHeight="1">
      <c r="A21" s="113">
        <v>13</v>
      </c>
      <c r="B21" s="114" t="s">
        <v>40</v>
      </c>
      <c r="C21" s="115"/>
      <c r="D21" s="116"/>
      <c r="E21" s="117">
        <v>15</v>
      </c>
      <c r="F21" s="14" t="s">
        <v>13</v>
      </c>
      <c r="G21" s="13"/>
      <c r="H21" s="14"/>
      <c r="I21" s="13"/>
      <c r="J21" s="14"/>
      <c r="K21" s="13"/>
      <c r="L21" s="14"/>
      <c r="M21" s="13"/>
      <c r="N21" s="14"/>
      <c r="O21" s="118"/>
      <c r="P21" s="119"/>
      <c r="Q21" s="120">
        <v>5</v>
      </c>
      <c r="R21" s="118">
        <v>10</v>
      </c>
      <c r="S21" s="13"/>
      <c r="T21" s="94">
        <f t="shared" si="2"/>
        <v>15</v>
      </c>
      <c r="U21" s="100">
        <f t="shared" si="3"/>
        <v>2</v>
      </c>
      <c r="W21" s="113">
        <v>12</v>
      </c>
      <c r="X21" s="122" t="str">
        <f t="shared" si="0"/>
        <v>Promocja zdrowia</v>
      </c>
      <c r="Y21" s="95">
        <v>2</v>
      </c>
      <c r="Z21" s="96"/>
      <c r="AA21" s="96"/>
      <c r="AB21" s="96"/>
      <c r="AC21" s="96"/>
      <c r="AD21" s="97"/>
      <c r="AE21" s="97">
        <f t="shared" si="4"/>
        <v>2</v>
      </c>
    </row>
    <row r="22" spans="1:31" s="83" customFormat="1" ht="44.25" customHeight="1">
      <c r="A22" s="123">
        <v>14</v>
      </c>
      <c r="B22" s="114" t="s">
        <v>50</v>
      </c>
      <c r="C22" s="115"/>
      <c r="D22" s="116"/>
      <c r="E22" s="117"/>
      <c r="F22" s="14"/>
      <c r="G22" s="13"/>
      <c r="H22" s="14"/>
      <c r="I22" s="13">
        <v>30</v>
      </c>
      <c r="J22" s="14"/>
      <c r="K22" s="13"/>
      <c r="L22" s="14"/>
      <c r="M22" s="13"/>
      <c r="N22" s="14"/>
      <c r="O22" s="118"/>
      <c r="P22" s="119"/>
      <c r="Q22" s="120">
        <v>10</v>
      </c>
      <c r="R22" s="118">
        <v>20</v>
      </c>
      <c r="S22" s="13"/>
      <c r="T22" s="94">
        <f t="shared" si="2"/>
        <v>30</v>
      </c>
      <c r="U22" s="100">
        <f t="shared" si="3"/>
        <v>2</v>
      </c>
      <c r="W22" s="123">
        <v>14</v>
      </c>
      <c r="X22" s="124" t="str">
        <f t="shared" si="0"/>
        <v>Edukacja zdrowotna</v>
      </c>
      <c r="Y22" s="95"/>
      <c r="Z22" s="96"/>
      <c r="AA22" s="96">
        <v>2</v>
      </c>
      <c r="AB22" s="96"/>
      <c r="AC22" s="96"/>
      <c r="AD22" s="97"/>
      <c r="AE22" s="97">
        <f t="shared" si="4"/>
        <v>2</v>
      </c>
    </row>
    <row r="23" spans="1:31" s="83" customFormat="1" ht="44.25" customHeight="1">
      <c r="A23" s="113">
        <v>15</v>
      </c>
      <c r="B23" s="114" t="s">
        <v>51</v>
      </c>
      <c r="C23" s="115"/>
      <c r="D23" s="116"/>
      <c r="E23" s="117">
        <v>15</v>
      </c>
      <c r="F23" s="14"/>
      <c r="G23" s="13"/>
      <c r="H23" s="14"/>
      <c r="I23" s="13"/>
      <c r="J23" s="14"/>
      <c r="K23" s="13"/>
      <c r="L23" s="14"/>
      <c r="M23" s="13"/>
      <c r="N23" s="14"/>
      <c r="O23" s="118"/>
      <c r="P23" s="119"/>
      <c r="Q23" s="120">
        <v>5</v>
      </c>
      <c r="R23" s="118">
        <v>10</v>
      </c>
      <c r="S23" s="13"/>
      <c r="T23" s="94">
        <f t="shared" si="2"/>
        <v>15</v>
      </c>
      <c r="U23" s="100">
        <f t="shared" si="3"/>
        <v>2</v>
      </c>
      <c r="W23" s="123">
        <v>15</v>
      </c>
      <c r="X23" s="124" t="str">
        <f t="shared" si="0"/>
        <v>Polityka społeczna i zdrowotna</v>
      </c>
      <c r="Y23" s="95">
        <v>2</v>
      </c>
      <c r="Z23" s="96"/>
      <c r="AA23" s="96"/>
      <c r="AB23" s="96"/>
      <c r="AC23" s="96"/>
      <c r="AD23" s="97"/>
      <c r="AE23" s="97">
        <f t="shared" si="4"/>
        <v>2</v>
      </c>
    </row>
    <row r="24" spans="1:31" s="83" customFormat="1" ht="44.25" customHeight="1">
      <c r="A24" s="123">
        <v>16</v>
      </c>
      <c r="B24" s="114" t="s">
        <v>52</v>
      </c>
      <c r="C24" s="115"/>
      <c r="D24" s="116"/>
      <c r="E24" s="117"/>
      <c r="F24" s="14"/>
      <c r="G24" s="13">
        <v>15</v>
      </c>
      <c r="H24" s="14"/>
      <c r="I24" s="13"/>
      <c r="J24" s="14"/>
      <c r="K24" s="13"/>
      <c r="L24" s="14"/>
      <c r="M24" s="13"/>
      <c r="N24" s="14"/>
      <c r="O24" s="118"/>
      <c r="P24" s="119"/>
      <c r="Q24" s="120"/>
      <c r="R24" s="118">
        <v>15</v>
      </c>
      <c r="S24" s="13"/>
      <c r="T24" s="94">
        <f t="shared" si="2"/>
        <v>15</v>
      </c>
      <c r="U24" s="100">
        <f t="shared" si="3"/>
        <v>2</v>
      </c>
      <c r="W24" s="113">
        <v>16</v>
      </c>
      <c r="X24" s="122" t="str">
        <f t="shared" si="0"/>
        <v>Międzynarodowe aspekty zdrowia publicznego</v>
      </c>
      <c r="Y24" s="95"/>
      <c r="Z24" s="96">
        <v>2</v>
      </c>
      <c r="AA24" s="96"/>
      <c r="AB24" s="96"/>
      <c r="AC24" s="96"/>
      <c r="AD24" s="97"/>
      <c r="AE24" s="97">
        <f t="shared" si="4"/>
        <v>2</v>
      </c>
    </row>
    <row r="25" spans="1:31" s="83" customFormat="1" ht="44.25" customHeight="1">
      <c r="A25" s="123">
        <v>17</v>
      </c>
      <c r="B25" s="114" t="s">
        <v>53</v>
      </c>
      <c r="C25" s="115"/>
      <c r="D25" s="116"/>
      <c r="E25" s="117"/>
      <c r="F25" s="14"/>
      <c r="G25" s="13"/>
      <c r="H25" s="14"/>
      <c r="I25" s="13"/>
      <c r="J25" s="14"/>
      <c r="K25" s="13">
        <v>15</v>
      </c>
      <c r="L25" s="14"/>
      <c r="M25" s="13"/>
      <c r="N25" s="14"/>
      <c r="O25" s="118"/>
      <c r="P25" s="119"/>
      <c r="Q25" s="120">
        <v>5</v>
      </c>
      <c r="R25" s="118">
        <v>10</v>
      </c>
      <c r="S25" s="13"/>
      <c r="T25" s="94">
        <f t="shared" si="2"/>
        <v>15</v>
      </c>
      <c r="U25" s="100">
        <f t="shared" si="3"/>
        <v>1</v>
      </c>
      <c r="W25" s="113">
        <v>17</v>
      </c>
      <c r="X25" s="124" t="str">
        <f t="shared" si="0"/>
        <v>Ekonomia i systemy ochrony zdrowia</v>
      </c>
      <c r="Y25" s="95"/>
      <c r="Z25" s="96"/>
      <c r="AA25" s="96"/>
      <c r="AB25" s="96">
        <v>1</v>
      </c>
      <c r="AC25" s="96"/>
      <c r="AD25" s="97"/>
      <c r="AE25" s="97">
        <f t="shared" si="4"/>
        <v>1</v>
      </c>
    </row>
    <row r="26" spans="1:31" s="83" customFormat="1" ht="44.25" customHeight="1">
      <c r="A26" s="123">
        <v>18</v>
      </c>
      <c r="B26" s="114" t="s">
        <v>88</v>
      </c>
      <c r="C26" s="115"/>
      <c r="D26" s="116"/>
      <c r="E26" s="117"/>
      <c r="F26" s="14"/>
      <c r="G26" s="13"/>
      <c r="H26" s="14"/>
      <c r="I26" s="13"/>
      <c r="J26" s="14"/>
      <c r="K26" s="13"/>
      <c r="L26" s="14"/>
      <c r="M26" s="13"/>
      <c r="N26" s="14"/>
      <c r="O26" s="118">
        <v>40</v>
      </c>
      <c r="P26" s="119"/>
      <c r="Q26" s="120"/>
      <c r="R26" s="118">
        <v>40</v>
      </c>
      <c r="S26" s="13"/>
      <c r="T26" s="94">
        <f t="shared" si="2"/>
        <v>40</v>
      </c>
      <c r="U26" s="100">
        <f t="shared" si="3"/>
        <v>2</v>
      </c>
      <c r="W26" s="123">
        <v>18</v>
      </c>
      <c r="X26" s="124" t="str">
        <f t="shared" si="0"/>
        <v>Język migowy</v>
      </c>
      <c r="Y26" s="95"/>
      <c r="Z26" s="96"/>
      <c r="AA26" s="96"/>
      <c r="AB26" s="96"/>
      <c r="AC26" s="96"/>
      <c r="AD26" s="97">
        <v>2</v>
      </c>
      <c r="AE26" s="97">
        <f t="shared" si="4"/>
        <v>2</v>
      </c>
    </row>
    <row r="27" spans="1:31" s="83" customFormat="1" ht="44.25" customHeight="1" thickBot="1">
      <c r="A27" s="113">
        <v>19</v>
      </c>
      <c r="B27" s="114" t="s">
        <v>15</v>
      </c>
      <c r="C27" s="115"/>
      <c r="D27" s="116"/>
      <c r="E27" s="117"/>
      <c r="F27" s="14"/>
      <c r="G27" s="13"/>
      <c r="H27" s="14"/>
      <c r="I27" s="13"/>
      <c r="J27" s="14"/>
      <c r="K27" s="13"/>
      <c r="L27" s="14"/>
      <c r="M27" s="13">
        <v>20</v>
      </c>
      <c r="N27" s="14"/>
      <c r="O27" s="118">
        <v>20</v>
      </c>
      <c r="P27" s="119"/>
      <c r="Q27" s="120"/>
      <c r="R27" s="118">
        <v>40</v>
      </c>
      <c r="S27" s="13"/>
      <c r="T27" s="125">
        <f t="shared" si="2"/>
        <v>40</v>
      </c>
      <c r="U27" s="121">
        <f t="shared" si="3"/>
        <v>2</v>
      </c>
      <c r="W27" s="113">
        <v>19</v>
      </c>
      <c r="X27" s="122" t="str">
        <f t="shared" si="0"/>
        <v>Seminarium dyplomowe</v>
      </c>
      <c r="Y27" s="95"/>
      <c r="Z27" s="96"/>
      <c r="AA27" s="96"/>
      <c r="AB27" s="96"/>
      <c r="AC27" s="96">
        <v>1</v>
      </c>
      <c r="AD27" s="97">
        <v>1</v>
      </c>
      <c r="AE27" s="97">
        <f t="shared" si="4"/>
        <v>2</v>
      </c>
    </row>
    <row r="28" spans="1:31" s="83" customFormat="1" ht="60.75" thickBot="1">
      <c r="A28" s="246"/>
      <c r="B28" s="247" t="s">
        <v>62</v>
      </c>
      <c r="C28" s="248"/>
      <c r="D28" s="248"/>
      <c r="E28" s="29">
        <f>SUM(E29:E44)</f>
        <v>240</v>
      </c>
      <c r="F28" s="2"/>
      <c r="G28" s="1">
        <f>SUM(G29:G44)</f>
        <v>135</v>
      </c>
      <c r="H28" s="2"/>
      <c r="I28" s="1">
        <f>SUM(I29:I44)</f>
        <v>60</v>
      </c>
      <c r="J28" s="2"/>
      <c r="K28" s="1">
        <f>SUM(K29:K44)</f>
        <v>45</v>
      </c>
      <c r="L28" s="2"/>
      <c r="M28" s="1">
        <f>SUM(M29:M44)</f>
        <v>0</v>
      </c>
      <c r="N28" s="2"/>
      <c r="O28" s="1">
        <f>SUM(O29:O44)</f>
        <v>0</v>
      </c>
      <c r="P28" s="249"/>
      <c r="Q28" s="29">
        <f>SUM(Q29:Q44)</f>
        <v>218</v>
      </c>
      <c r="R28" s="1">
        <f>SUM(R29:R44)</f>
        <v>262</v>
      </c>
      <c r="S28" s="1">
        <f>SUM(S29:S44)</f>
        <v>0</v>
      </c>
      <c r="T28" s="250">
        <f>SUM(T29:T44)</f>
        <v>480</v>
      </c>
      <c r="U28" s="250">
        <f>SUM(U29:U44)</f>
        <v>42</v>
      </c>
      <c r="W28" s="246"/>
      <c r="X28" s="259" t="str">
        <f t="shared" si="0"/>
        <v>Moduł 2 przygotowanie w zakresie treści podstawowych</v>
      </c>
      <c r="Y28" s="38">
        <f aca="true" t="shared" si="5" ref="Y28:AD28">SUM(Y29:Y44)</f>
        <v>22</v>
      </c>
      <c r="Z28" s="39">
        <f t="shared" si="5"/>
        <v>15</v>
      </c>
      <c r="AA28" s="39">
        <f t="shared" si="5"/>
        <v>4</v>
      </c>
      <c r="AB28" s="39">
        <f t="shared" si="5"/>
        <v>1</v>
      </c>
      <c r="AC28" s="39">
        <f t="shared" si="5"/>
        <v>0</v>
      </c>
      <c r="AD28" s="279">
        <f t="shared" si="5"/>
        <v>0</v>
      </c>
      <c r="AE28" s="279">
        <f t="shared" si="4"/>
        <v>42</v>
      </c>
    </row>
    <row r="29" spans="1:31" s="83" customFormat="1" ht="45" customHeight="1">
      <c r="A29" s="74">
        <v>20</v>
      </c>
      <c r="B29" s="126" t="s">
        <v>54</v>
      </c>
      <c r="C29" s="76"/>
      <c r="D29" s="77"/>
      <c r="E29" s="78"/>
      <c r="F29" s="4"/>
      <c r="G29" s="3">
        <v>15</v>
      </c>
      <c r="H29" s="4"/>
      <c r="I29" s="3"/>
      <c r="J29" s="4"/>
      <c r="K29" s="3"/>
      <c r="L29" s="4"/>
      <c r="M29" s="3"/>
      <c r="N29" s="4"/>
      <c r="O29" s="81"/>
      <c r="P29" s="127"/>
      <c r="Q29" s="80">
        <v>5</v>
      </c>
      <c r="R29" s="81">
        <v>10</v>
      </c>
      <c r="S29" s="3"/>
      <c r="T29" s="82">
        <f>E29+G29+I29+K29+M29+O29</f>
        <v>15</v>
      </c>
      <c r="U29" s="82">
        <f t="shared" si="3"/>
        <v>3</v>
      </c>
      <c r="W29" s="74">
        <v>20</v>
      </c>
      <c r="X29" s="128" t="str">
        <f t="shared" si="0"/>
        <v>Propedeutyka prawa</v>
      </c>
      <c r="Y29" s="86"/>
      <c r="Z29" s="87">
        <v>3</v>
      </c>
      <c r="AA29" s="87"/>
      <c r="AB29" s="87"/>
      <c r="AC29" s="87"/>
      <c r="AD29" s="88"/>
      <c r="AE29" s="88">
        <f t="shared" si="4"/>
        <v>3</v>
      </c>
    </row>
    <row r="30" spans="1:31" s="83" customFormat="1" ht="45" customHeight="1">
      <c r="A30" s="84">
        <v>21</v>
      </c>
      <c r="B30" s="129" t="s">
        <v>29</v>
      </c>
      <c r="C30" s="90"/>
      <c r="D30" s="91"/>
      <c r="E30" s="92">
        <v>15</v>
      </c>
      <c r="F30" s="7"/>
      <c r="G30" s="6"/>
      <c r="H30" s="7"/>
      <c r="I30" s="6"/>
      <c r="J30" s="7"/>
      <c r="K30" s="6"/>
      <c r="L30" s="7"/>
      <c r="M30" s="6"/>
      <c r="N30" s="7"/>
      <c r="O30" s="8"/>
      <c r="P30" s="28"/>
      <c r="Q30" s="93">
        <v>8</v>
      </c>
      <c r="R30" s="8">
        <v>7</v>
      </c>
      <c r="S30" s="6"/>
      <c r="T30" s="94">
        <f>E30+G30+I30+K30+M30+O30</f>
        <v>15</v>
      </c>
      <c r="U30" s="94">
        <f t="shared" si="3"/>
        <v>2</v>
      </c>
      <c r="W30" s="84">
        <v>21</v>
      </c>
      <c r="X30" s="130" t="str">
        <f t="shared" si="0"/>
        <v>Socjologia</v>
      </c>
      <c r="Y30" s="95">
        <v>2</v>
      </c>
      <c r="Z30" s="96"/>
      <c r="AA30" s="96"/>
      <c r="AB30" s="96"/>
      <c r="AC30" s="96"/>
      <c r="AD30" s="97"/>
      <c r="AE30" s="97">
        <f t="shared" si="4"/>
        <v>2</v>
      </c>
    </row>
    <row r="31" spans="1:31" s="83" customFormat="1" ht="45" customHeight="1">
      <c r="A31" s="84">
        <v>22</v>
      </c>
      <c r="B31" s="129" t="s">
        <v>55</v>
      </c>
      <c r="C31" s="90"/>
      <c r="D31" s="91"/>
      <c r="E31" s="92"/>
      <c r="F31" s="7"/>
      <c r="G31" s="6">
        <v>15</v>
      </c>
      <c r="H31" s="7" t="s">
        <v>13</v>
      </c>
      <c r="I31" s="6"/>
      <c r="J31" s="7"/>
      <c r="K31" s="6"/>
      <c r="L31" s="7"/>
      <c r="M31" s="6"/>
      <c r="N31" s="7"/>
      <c r="O31" s="8"/>
      <c r="P31" s="28"/>
      <c r="Q31" s="93">
        <v>5</v>
      </c>
      <c r="R31" s="8">
        <v>10</v>
      </c>
      <c r="S31" s="6"/>
      <c r="T31" s="94">
        <f>E31+G31+I31+K31+M31+O31</f>
        <v>15</v>
      </c>
      <c r="U31" s="94">
        <f t="shared" si="3"/>
        <v>2</v>
      </c>
      <c r="W31" s="84">
        <v>22</v>
      </c>
      <c r="X31" s="130" t="str">
        <f t="shared" si="0"/>
        <v>Psychologia ogólna</v>
      </c>
      <c r="Y31" s="95"/>
      <c r="Z31" s="96">
        <v>2</v>
      </c>
      <c r="AA31" s="96"/>
      <c r="AB31" s="96"/>
      <c r="AC31" s="96"/>
      <c r="AD31" s="97"/>
      <c r="AE31" s="97">
        <f t="shared" si="4"/>
        <v>2</v>
      </c>
    </row>
    <row r="32" spans="1:31" s="83" customFormat="1" ht="45" customHeight="1">
      <c r="A32" s="84">
        <v>23</v>
      </c>
      <c r="B32" s="131" t="s">
        <v>38</v>
      </c>
      <c r="C32" s="90"/>
      <c r="D32" s="91"/>
      <c r="E32" s="92">
        <v>15</v>
      </c>
      <c r="F32" s="7" t="s">
        <v>13</v>
      </c>
      <c r="G32" s="8"/>
      <c r="H32" s="7"/>
      <c r="I32" s="6"/>
      <c r="J32" s="7"/>
      <c r="K32" s="6"/>
      <c r="L32" s="7"/>
      <c r="M32" s="6"/>
      <c r="N32" s="7"/>
      <c r="O32" s="8"/>
      <c r="P32" s="28"/>
      <c r="Q32" s="93">
        <v>5</v>
      </c>
      <c r="R32" s="8">
        <v>10</v>
      </c>
      <c r="S32" s="6"/>
      <c r="T32" s="94">
        <f>E32+G32+I32+K32+M32+O32</f>
        <v>15</v>
      </c>
      <c r="U32" s="94">
        <f t="shared" si="3"/>
        <v>2</v>
      </c>
      <c r="W32" s="84">
        <v>23</v>
      </c>
      <c r="X32" s="130" t="str">
        <f t="shared" si="0"/>
        <v>Biofizyka</v>
      </c>
      <c r="Y32" s="95">
        <v>2</v>
      </c>
      <c r="Z32" s="96"/>
      <c r="AA32" s="96"/>
      <c r="AB32" s="96"/>
      <c r="AC32" s="96"/>
      <c r="AD32" s="97"/>
      <c r="AE32" s="97">
        <f t="shared" si="4"/>
        <v>2</v>
      </c>
    </row>
    <row r="33" spans="1:31" s="83" customFormat="1" ht="45" customHeight="1">
      <c r="A33" s="84">
        <v>24</v>
      </c>
      <c r="B33" s="131" t="s">
        <v>39</v>
      </c>
      <c r="C33" s="102"/>
      <c r="D33" s="103"/>
      <c r="E33" s="104"/>
      <c r="F33" s="10"/>
      <c r="G33" s="9">
        <v>15</v>
      </c>
      <c r="H33" s="10" t="s">
        <v>13</v>
      </c>
      <c r="I33" s="9"/>
      <c r="J33" s="10"/>
      <c r="K33" s="9"/>
      <c r="L33" s="10"/>
      <c r="M33" s="9"/>
      <c r="N33" s="10"/>
      <c r="O33" s="99"/>
      <c r="P33" s="105"/>
      <c r="Q33" s="98">
        <v>5</v>
      </c>
      <c r="R33" s="99">
        <v>10</v>
      </c>
      <c r="S33" s="9"/>
      <c r="T33" s="94">
        <f aca="true" t="shared" si="6" ref="T33:T40">E33+G33+I33+K33+M33+O33</f>
        <v>15</v>
      </c>
      <c r="U33" s="100">
        <f t="shared" si="3"/>
        <v>2</v>
      </c>
      <c r="W33" s="84">
        <v>24</v>
      </c>
      <c r="X33" s="130" t="str">
        <f t="shared" si="0"/>
        <v>Biochemia</v>
      </c>
      <c r="Y33" s="95"/>
      <c r="Z33" s="96">
        <v>2</v>
      </c>
      <c r="AA33" s="96"/>
      <c r="AB33" s="96"/>
      <c r="AC33" s="96"/>
      <c r="AD33" s="97"/>
      <c r="AE33" s="97">
        <f t="shared" si="4"/>
        <v>2</v>
      </c>
    </row>
    <row r="34" spans="1:31" s="83" customFormat="1" ht="45" customHeight="1">
      <c r="A34" s="84">
        <v>25</v>
      </c>
      <c r="B34" s="131" t="s">
        <v>56</v>
      </c>
      <c r="C34" s="102"/>
      <c r="D34" s="103"/>
      <c r="E34" s="104"/>
      <c r="F34" s="10"/>
      <c r="G34" s="9"/>
      <c r="H34" s="10"/>
      <c r="I34" s="9">
        <v>30</v>
      </c>
      <c r="J34" s="10"/>
      <c r="K34" s="9"/>
      <c r="L34" s="10"/>
      <c r="M34" s="9"/>
      <c r="N34" s="10"/>
      <c r="O34" s="99"/>
      <c r="P34" s="105"/>
      <c r="Q34" s="98">
        <v>15</v>
      </c>
      <c r="R34" s="99">
        <v>15</v>
      </c>
      <c r="S34" s="9"/>
      <c r="T34" s="94">
        <f t="shared" si="6"/>
        <v>30</v>
      </c>
      <c r="U34" s="100">
        <f t="shared" si="3"/>
        <v>2</v>
      </c>
      <c r="W34" s="84">
        <v>25</v>
      </c>
      <c r="X34" s="130" t="str">
        <f t="shared" si="0"/>
        <v>Zdrowie publiczne</v>
      </c>
      <c r="Y34" s="95"/>
      <c r="Z34" s="96"/>
      <c r="AA34" s="96">
        <v>2</v>
      </c>
      <c r="AB34" s="96"/>
      <c r="AC34" s="96"/>
      <c r="AD34" s="97"/>
      <c r="AE34" s="97">
        <f t="shared" si="4"/>
        <v>2</v>
      </c>
    </row>
    <row r="35" spans="1:31" s="83" customFormat="1" ht="45" customHeight="1">
      <c r="A35" s="84">
        <v>26</v>
      </c>
      <c r="B35" s="131" t="s">
        <v>33</v>
      </c>
      <c r="C35" s="132"/>
      <c r="D35" s="132"/>
      <c r="E35" s="133"/>
      <c r="F35" s="134"/>
      <c r="G35" s="9">
        <v>30</v>
      </c>
      <c r="H35" s="135"/>
      <c r="I35" s="136"/>
      <c r="J35" s="135"/>
      <c r="K35" s="136"/>
      <c r="L35" s="134"/>
      <c r="M35" s="135"/>
      <c r="N35" s="135"/>
      <c r="O35" s="136"/>
      <c r="P35" s="137"/>
      <c r="Q35" s="98">
        <v>15</v>
      </c>
      <c r="R35" s="99">
        <v>15</v>
      </c>
      <c r="S35" s="9"/>
      <c r="T35" s="94">
        <f t="shared" si="6"/>
        <v>30</v>
      </c>
      <c r="U35" s="100">
        <f t="shared" si="3"/>
        <v>2</v>
      </c>
      <c r="W35" s="84">
        <v>26</v>
      </c>
      <c r="X35" s="130" t="str">
        <f t="shared" si="0"/>
        <v>Higiena i epidemiologia</v>
      </c>
      <c r="Y35" s="95"/>
      <c r="Z35" s="96">
        <v>2</v>
      </c>
      <c r="AA35" s="96"/>
      <c r="AB35" s="96"/>
      <c r="AC35" s="96"/>
      <c r="AD35" s="97"/>
      <c r="AE35" s="97">
        <f t="shared" si="4"/>
        <v>2</v>
      </c>
    </row>
    <row r="36" spans="1:31" s="83" customFormat="1" ht="45" customHeight="1">
      <c r="A36" s="84">
        <v>27</v>
      </c>
      <c r="B36" s="131" t="s">
        <v>34</v>
      </c>
      <c r="C36" s="102"/>
      <c r="D36" s="103"/>
      <c r="E36" s="104">
        <v>45</v>
      </c>
      <c r="F36" s="10" t="s">
        <v>13</v>
      </c>
      <c r="G36" s="9">
        <v>45</v>
      </c>
      <c r="H36" s="10" t="s">
        <v>13</v>
      </c>
      <c r="I36" s="9"/>
      <c r="J36" s="10"/>
      <c r="K36" s="9"/>
      <c r="L36" s="10"/>
      <c r="M36" s="9"/>
      <c r="N36" s="10"/>
      <c r="O36" s="99"/>
      <c r="P36" s="105"/>
      <c r="Q36" s="98">
        <v>50</v>
      </c>
      <c r="R36" s="99">
        <v>40</v>
      </c>
      <c r="S36" s="9"/>
      <c r="T36" s="94">
        <f t="shared" si="6"/>
        <v>90</v>
      </c>
      <c r="U36" s="100">
        <f t="shared" si="3"/>
        <v>6</v>
      </c>
      <c r="W36" s="84">
        <v>27</v>
      </c>
      <c r="X36" s="130" t="str">
        <f t="shared" si="0"/>
        <v>Anatomia człowieka</v>
      </c>
      <c r="Y36" s="95">
        <v>3</v>
      </c>
      <c r="Z36" s="96">
        <v>3</v>
      </c>
      <c r="AA36" s="96"/>
      <c r="AB36" s="96"/>
      <c r="AC36" s="96"/>
      <c r="AD36" s="97"/>
      <c r="AE36" s="97">
        <f t="shared" si="4"/>
        <v>6</v>
      </c>
    </row>
    <row r="37" spans="1:31" s="83" customFormat="1" ht="45" customHeight="1">
      <c r="A37" s="84">
        <v>28</v>
      </c>
      <c r="B37" s="131" t="s">
        <v>35</v>
      </c>
      <c r="C37" s="102"/>
      <c r="D37" s="103"/>
      <c r="E37" s="104">
        <v>30</v>
      </c>
      <c r="F37" s="10" t="s">
        <v>13</v>
      </c>
      <c r="G37" s="9"/>
      <c r="H37" s="10"/>
      <c r="I37" s="9"/>
      <c r="J37" s="10"/>
      <c r="K37" s="9"/>
      <c r="L37" s="10"/>
      <c r="M37" s="9"/>
      <c r="N37" s="10"/>
      <c r="O37" s="99"/>
      <c r="P37" s="105"/>
      <c r="Q37" s="98">
        <v>15</v>
      </c>
      <c r="R37" s="99">
        <v>15</v>
      </c>
      <c r="S37" s="9"/>
      <c r="T37" s="94">
        <f t="shared" si="6"/>
        <v>30</v>
      </c>
      <c r="U37" s="100">
        <f t="shared" si="3"/>
        <v>5</v>
      </c>
      <c r="W37" s="84">
        <v>28</v>
      </c>
      <c r="X37" s="130" t="str">
        <f t="shared" si="0"/>
        <v>Fizjologia</v>
      </c>
      <c r="Y37" s="95">
        <v>5</v>
      </c>
      <c r="Z37" s="96"/>
      <c r="AA37" s="96"/>
      <c r="AB37" s="96"/>
      <c r="AC37" s="96"/>
      <c r="AD37" s="97"/>
      <c r="AE37" s="97">
        <f t="shared" si="4"/>
        <v>5</v>
      </c>
    </row>
    <row r="38" spans="1:31" s="83" customFormat="1" ht="45" customHeight="1">
      <c r="A38" s="84">
        <v>29</v>
      </c>
      <c r="B38" s="131" t="s">
        <v>36</v>
      </c>
      <c r="C38" s="102"/>
      <c r="D38" s="103"/>
      <c r="E38" s="104"/>
      <c r="F38" s="10"/>
      <c r="G38" s="9"/>
      <c r="H38" s="10"/>
      <c r="I38" s="9">
        <v>30</v>
      </c>
      <c r="J38" s="10" t="s">
        <v>13</v>
      </c>
      <c r="K38" s="9"/>
      <c r="L38" s="10"/>
      <c r="M38" s="9"/>
      <c r="N38" s="10"/>
      <c r="O38" s="99"/>
      <c r="P38" s="105"/>
      <c r="Q38" s="98">
        <v>15</v>
      </c>
      <c r="R38" s="99">
        <v>15</v>
      </c>
      <c r="S38" s="9"/>
      <c r="T38" s="94">
        <f t="shared" si="6"/>
        <v>30</v>
      </c>
      <c r="U38" s="100">
        <f t="shared" si="3"/>
        <v>2</v>
      </c>
      <c r="W38" s="84">
        <v>29</v>
      </c>
      <c r="X38" s="130" t="str">
        <f t="shared" si="0"/>
        <v>Patofizjologia</v>
      </c>
      <c r="Y38" s="95"/>
      <c r="Z38" s="96"/>
      <c r="AA38" s="96">
        <v>2</v>
      </c>
      <c r="AB38" s="96"/>
      <c r="AC38" s="96"/>
      <c r="AD38" s="97"/>
      <c r="AE38" s="97">
        <f t="shared" si="4"/>
        <v>2</v>
      </c>
    </row>
    <row r="39" spans="1:31" s="83" customFormat="1" ht="45" customHeight="1">
      <c r="A39" s="84">
        <v>30</v>
      </c>
      <c r="B39" s="131" t="s">
        <v>57</v>
      </c>
      <c r="C39" s="102"/>
      <c r="D39" s="103"/>
      <c r="E39" s="104">
        <v>45</v>
      </c>
      <c r="F39" s="10" t="s">
        <v>13</v>
      </c>
      <c r="G39" s="9"/>
      <c r="H39" s="10"/>
      <c r="I39" s="9"/>
      <c r="J39" s="10"/>
      <c r="K39" s="9"/>
      <c r="L39" s="10"/>
      <c r="M39" s="9"/>
      <c r="N39" s="10"/>
      <c r="O39" s="99"/>
      <c r="P39" s="105"/>
      <c r="Q39" s="98">
        <v>30</v>
      </c>
      <c r="R39" s="99">
        <v>15</v>
      </c>
      <c r="S39" s="9"/>
      <c r="T39" s="94">
        <f t="shared" si="6"/>
        <v>45</v>
      </c>
      <c r="U39" s="100">
        <f t="shared" si="3"/>
        <v>3</v>
      </c>
      <c r="W39" s="84">
        <v>30</v>
      </c>
      <c r="X39" s="130" t="str">
        <f t="shared" si="0"/>
        <v>Biologia z mikrobiologią</v>
      </c>
      <c r="Y39" s="95">
        <v>3</v>
      </c>
      <c r="Z39" s="96"/>
      <c r="AA39" s="96"/>
      <c r="AB39" s="96"/>
      <c r="AC39" s="96"/>
      <c r="AD39" s="97"/>
      <c r="AE39" s="97">
        <f t="shared" si="4"/>
        <v>3</v>
      </c>
    </row>
    <row r="40" spans="1:31" s="83" customFormat="1" ht="45" customHeight="1">
      <c r="A40" s="84">
        <v>31</v>
      </c>
      <c r="B40" s="131" t="s">
        <v>58</v>
      </c>
      <c r="C40" s="102"/>
      <c r="D40" s="103"/>
      <c r="E40" s="104">
        <v>60</v>
      </c>
      <c r="F40" s="10" t="s">
        <v>13</v>
      </c>
      <c r="G40" s="9"/>
      <c r="H40" s="10"/>
      <c r="I40" s="9"/>
      <c r="J40" s="10"/>
      <c r="K40" s="9"/>
      <c r="L40" s="10"/>
      <c r="M40" s="9"/>
      <c r="N40" s="10"/>
      <c r="O40" s="99"/>
      <c r="P40" s="105"/>
      <c r="Q40" s="98">
        <v>10</v>
      </c>
      <c r="R40" s="99">
        <v>50</v>
      </c>
      <c r="S40" s="9"/>
      <c r="T40" s="94">
        <f t="shared" si="6"/>
        <v>60</v>
      </c>
      <c r="U40" s="100">
        <f t="shared" si="3"/>
        <v>3</v>
      </c>
      <c r="W40" s="84">
        <v>31</v>
      </c>
      <c r="X40" s="130" t="str">
        <f t="shared" si="0"/>
        <v>Pierwsza pomoc</v>
      </c>
      <c r="Y40" s="95">
        <v>3</v>
      </c>
      <c r="Z40" s="96"/>
      <c r="AA40" s="96"/>
      <c r="AB40" s="96"/>
      <c r="AC40" s="96"/>
      <c r="AD40" s="97"/>
      <c r="AE40" s="97">
        <f t="shared" si="4"/>
        <v>3</v>
      </c>
    </row>
    <row r="41" spans="1:31" s="83" customFormat="1" ht="45" customHeight="1">
      <c r="A41" s="84">
        <v>32</v>
      </c>
      <c r="B41" s="131" t="s">
        <v>59</v>
      </c>
      <c r="C41" s="102"/>
      <c r="D41" s="103"/>
      <c r="E41" s="104"/>
      <c r="F41" s="10"/>
      <c r="G41" s="9">
        <v>15</v>
      </c>
      <c r="H41" s="10" t="s">
        <v>13</v>
      </c>
      <c r="I41" s="9"/>
      <c r="J41" s="10"/>
      <c r="K41" s="9"/>
      <c r="L41" s="10"/>
      <c r="M41" s="9"/>
      <c r="N41" s="10"/>
      <c r="O41" s="99"/>
      <c r="P41" s="105"/>
      <c r="Q41" s="98">
        <v>5</v>
      </c>
      <c r="R41" s="99">
        <v>10</v>
      </c>
      <c r="S41" s="9"/>
      <c r="T41" s="94">
        <f>E41+G41+I41+K41+M41+O41</f>
        <v>15</v>
      </c>
      <c r="U41" s="100">
        <f t="shared" si="3"/>
        <v>3</v>
      </c>
      <c r="W41" s="84">
        <v>32</v>
      </c>
      <c r="X41" s="130" t="str">
        <f t="shared" si="0"/>
        <v>Farmakologia</v>
      </c>
      <c r="Y41" s="95"/>
      <c r="Z41" s="96">
        <v>3</v>
      </c>
      <c r="AA41" s="96"/>
      <c r="AB41" s="96"/>
      <c r="AC41" s="96"/>
      <c r="AD41" s="97"/>
      <c r="AE41" s="97">
        <f t="shared" si="4"/>
        <v>3</v>
      </c>
    </row>
    <row r="42" spans="1:31" s="83" customFormat="1" ht="45" customHeight="1">
      <c r="A42" s="84">
        <v>33</v>
      </c>
      <c r="B42" s="131" t="s">
        <v>37</v>
      </c>
      <c r="C42" s="102"/>
      <c r="D42" s="103"/>
      <c r="E42" s="104"/>
      <c r="F42" s="10"/>
      <c r="G42" s="9"/>
      <c r="H42" s="10"/>
      <c r="I42" s="9"/>
      <c r="J42" s="10"/>
      <c r="K42" s="9">
        <v>45</v>
      </c>
      <c r="L42" s="10" t="s">
        <v>13</v>
      </c>
      <c r="M42" s="9"/>
      <c r="N42" s="10"/>
      <c r="O42" s="99"/>
      <c r="P42" s="105"/>
      <c r="Q42" s="98">
        <v>20</v>
      </c>
      <c r="R42" s="99">
        <v>25</v>
      </c>
      <c r="S42" s="9"/>
      <c r="T42" s="94">
        <f>E42+G42+I42+K42+M42+O42</f>
        <v>45</v>
      </c>
      <c r="U42" s="100">
        <f t="shared" si="3"/>
        <v>1</v>
      </c>
      <c r="W42" s="84">
        <v>33</v>
      </c>
      <c r="X42" s="130" t="str">
        <f t="shared" si="0"/>
        <v>Toksykologia</v>
      </c>
      <c r="Y42" s="95"/>
      <c r="Z42" s="96"/>
      <c r="AA42" s="96"/>
      <c r="AB42" s="96">
        <v>1</v>
      </c>
      <c r="AC42" s="96"/>
      <c r="AD42" s="97"/>
      <c r="AE42" s="97">
        <f t="shared" si="4"/>
        <v>1</v>
      </c>
    </row>
    <row r="43" spans="1:31" s="83" customFormat="1" ht="45" customHeight="1">
      <c r="A43" s="84">
        <v>34</v>
      </c>
      <c r="B43" s="131" t="s">
        <v>60</v>
      </c>
      <c r="C43" s="102"/>
      <c r="D43" s="103"/>
      <c r="E43" s="104">
        <v>15</v>
      </c>
      <c r="F43" s="10"/>
      <c r="G43" s="9"/>
      <c r="H43" s="10"/>
      <c r="I43" s="9"/>
      <c r="J43" s="10"/>
      <c r="K43" s="9"/>
      <c r="L43" s="10"/>
      <c r="M43" s="9"/>
      <c r="N43" s="10"/>
      <c r="O43" s="99"/>
      <c r="P43" s="105"/>
      <c r="Q43" s="98">
        <v>5</v>
      </c>
      <c r="R43" s="99">
        <v>10</v>
      </c>
      <c r="S43" s="9"/>
      <c r="T43" s="94">
        <f>E43+G43+I43+K43+M43+O43</f>
        <v>15</v>
      </c>
      <c r="U43" s="100">
        <f t="shared" si="3"/>
        <v>2</v>
      </c>
      <c r="W43" s="84">
        <v>34</v>
      </c>
      <c r="X43" s="130" t="str">
        <f t="shared" si="0"/>
        <v>Dydaktyka</v>
      </c>
      <c r="Y43" s="95">
        <v>2</v>
      </c>
      <c r="Z43" s="96"/>
      <c r="AA43" s="96"/>
      <c r="AB43" s="96"/>
      <c r="AC43" s="96"/>
      <c r="AD43" s="97"/>
      <c r="AE43" s="97">
        <f t="shared" si="4"/>
        <v>2</v>
      </c>
    </row>
    <row r="44" spans="1:31" s="83" customFormat="1" ht="45" customHeight="1" thickBot="1">
      <c r="A44" s="175">
        <v>35</v>
      </c>
      <c r="B44" s="227" t="s">
        <v>61</v>
      </c>
      <c r="C44" s="228"/>
      <c r="D44" s="229"/>
      <c r="E44" s="230">
        <v>15</v>
      </c>
      <c r="F44" s="231"/>
      <c r="G44" s="232"/>
      <c r="H44" s="231"/>
      <c r="I44" s="232"/>
      <c r="J44" s="231"/>
      <c r="K44" s="232"/>
      <c r="L44" s="231"/>
      <c r="M44" s="232"/>
      <c r="N44" s="231"/>
      <c r="O44" s="233"/>
      <c r="P44" s="234"/>
      <c r="Q44" s="235">
        <v>10</v>
      </c>
      <c r="R44" s="233">
        <v>5</v>
      </c>
      <c r="S44" s="232"/>
      <c r="T44" s="236">
        <f>E44+G44+I44+K44+M44+O44</f>
        <v>15</v>
      </c>
      <c r="U44" s="237">
        <f t="shared" si="3"/>
        <v>2</v>
      </c>
      <c r="W44" s="175">
        <v>35</v>
      </c>
      <c r="X44" s="209" t="str">
        <f t="shared" si="0"/>
        <v>Metodologia badań naukowych</v>
      </c>
      <c r="Y44" s="181">
        <v>2</v>
      </c>
      <c r="Z44" s="182"/>
      <c r="AA44" s="182"/>
      <c r="AB44" s="182"/>
      <c r="AC44" s="182"/>
      <c r="AD44" s="183"/>
      <c r="AE44" s="183">
        <f t="shared" si="4"/>
        <v>2</v>
      </c>
    </row>
    <row r="45" spans="1:31" s="83" customFormat="1" ht="60.75" thickBot="1">
      <c r="A45" s="246"/>
      <c r="B45" s="251" t="s">
        <v>63</v>
      </c>
      <c r="C45" s="248"/>
      <c r="D45" s="248"/>
      <c r="E45" s="29">
        <f>SUM(E46:E59)</f>
        <v>0</v>
      </c>
      <c r="F45" s="19"/>
      <c r="G45" s="1">
        <f>SUM(G46:G59)</f>
        <v>162</v>
      </c>
      <c r="H45" s="19"/>
      <c r="I45" s="1">
        <f>SUM(I46:I59)</f>
        <v>359</v>
      </c>
      <c r="J45" s="2"/>
      <c r="K45" s="1">
        <f>SUM(K46:K59)</f>
        <v>359</v>
      </c>
      <c r="L45" s="19"/>
      <c r="M45" s="1">
        <f>SUM(M46:M59)</f>
        <v>474</v>
      </c>
      <c r="N45" s="19"/>
      <c r="O45" s="1">
        <f>SUM(O46:O59)</f>
        <v>294</v>
      </c>
      <c r="P45" s="249"/>
      <c r="Q45" s="29">
        <f>SUM(Q46:Q59)</f>
        <v>601</v>
      </c>
      <c r="R45" s="1">
        <f>SUM(R46:R59)</f>
        <v>595</v>
      </c>
      <c r="S45" s="1">
        <f>SUM(S46:S59)</f>
        <v>452</v>
      </c>
      <c r="T45" s="250">
        <f>SUM(T46:T59)</f>
        <v>1648</v>
      </c>
      <c r="U45" s="250">
        <f>SUM(U46:U59)</f>
        <v>75</v>
      </c>
      <c r="W45" s="246"/>
      <c r="X45" s="251" t="str">
        <f t="shared" si="0"/>
        <v>Moduł 3 przygotowanie merytoryczne w zakresie treści kierunkowych</v>
      </c>
      <c r="Y45" s="38">
        <f aca="true" t="shared" si="7" ref="Y45:AD45">SUM(Y46:Y59)</f>
        <v>0</v>
      </c>
      <c r="Z45" s="39">
        <f t="shared" si="7"/>
        <v>7</v>
      </c>
      <c r="AA45" s="39">
        <f t="shared" si="7"/>
        <v>20</v>
      </c>
      <c r="AB45" s="39">
        <f t="shared" si="7"/>
        <v>15</v>
      </c>
      <c r="AC45" s="39">
        <f t="shared" si="7"/>
        <v>19</v>
      </c>
      <c r="AD45" s="279">
        <f t="shared" si="7"/>
        <v>14</v>
      </c>
      <c r="AE45" s="279">
        <f t="shared" si="4"/>
        <v>75</v>
      </c>
    </row>
    <row r="46" spans="1:31" s="83" customFormat="1" ht="45" customHeight="1">
      <c r="A46" s="142">
        <v>36</v>
      </c>
      <c r="B46" s="143" t="s">
        <v>30</v>
      </c>
      <c r="C46" s="144"/>
      <c r="D46" s="144"/>
      <c r="E46" s="145"/>
      <c r="F46" s="146"/>
      <c r="G46" s="147">
        <v>60</v>
      </c>
      <c r="H46" s="147"/>
      <c r="I46" s="148"/>
      <c r="J46" s="146"/>
      <c r="K46" s="147"/>
      <c r="L46" s="147"/>
      <c r="M46" s="148"/>
      <c r="N46" s="146"/>
      <c r="O46" s="147"/>
      <c r="P46" s="149"/>
      <c r="Q46" s="93"/>
      <c r="R46" s="8">
        <v>60</v>
      </c>
      <c r="S46" s="6"/>
      <c r="T46" s="142">
        <f>E46+G46+I46+K46+M46+O46</f>
        <v>60</v>
      </c>
      <c r="U46" s="149">
        <f t="shared" si="3"/>
        <v>3</v>
      </c>
      <c r="W46" s="142">
        <v>36</v>
      </c>
      <c r="X46" s="143" t="str">
        <f t="shared" si="0"/>
        <v>Kwalifikowana pierwsza pomoc</v>
      </c>
      <c r="Y46" s="86"/>
      <c r="Z46" s="87">
        <v>3</v>
      </c>
      <c r="AA46" s="87"/>
      <c r="AB46" s="87"/>
      <c r="AC46" s="87"/>
      <c r="AD46" s="88"/>
      <c r="AE46" s="88">
        <f t="shared" si="4"/>
        <v>3</v>
      </c>
    </row>
    <row r="47" spans="1:31" s="83" customFormat="1" ht="45" customHeight="1">
      <c r="A47" s="123">
        <v>37</v>
      </c>
      <c r="B47" s="150" t="s">
        <v>32</v>
      </c>
      <c r="C47" s="151"/>
      <c r="D47" s="151"/>
      <c r="E47" s="133"/>
      <c r="F47" s="134"/>
      <c r="G47" s="135"/>
      <c r="H47" s="135"/>
      <c r="I47" s="136">
        <v>92</v>
      </c>
      <c r="J47" s="134"/>
      <c r="K47" s="135">
        <v>92</v>
      </c>
      <c r="L47" s="135"/>
      <c r="M47" s="136">
        <v>92</v>
      </c>
      <c r="N47" s="134" t="s">
        <v>13</v>
      </c>
      <c r="O47" s="135">
        <v>92</v>
      </c>
      <c r="P47" s="137" t="s">
        <v>13</v>
      </c>
      <c r="Q47" s="93">
        <v>120</v>
      </c>
      <c r="R47" s="8">
        <v>120</v>
      </c>
      <c r="S47" s="6">
        <v>128</v>
      </c>
      <c r="T47" s="123">
        <f>E47+G47+I47+K47+M47+O47</f>
        <v>368</v>
      </c>
      <c r="U47" s="137">
        <f t="shared" si="3"/>
        <v>16</v>
      </c>
      <c r="W47" s="123">
        <v>37</v>
      </c>
      <c r="X47" s="150" t="str">
        <f t="shared" si="0"/>
        <v>Medycyna ratunkowa</v>
      </c>
      <c r="Y47" s="95"/>
      <c r="Z47" s="96"/>
      <c r="AA47" s="96">
        <v>3</v>
      </c>
      <c r="AB47" s="96">
        <v>5</v>
      </c>
      <c r="AC47" s="96">
        <v>4</v>
      </c>
      <c r="AD47" s="97">
        <v>4</v>
      </c>
      <c r="AE47" s="97">
        <f t="shared" si="4"/>
        <v>16</v>
      </c>
    </row>
    <row r="48" spans="1:31" s="83" customFormat="1" ht="45" customHeight="1">
      <c r="A48" s="123">
        <v>38</v>
      </c>
      <c r="B48" s="152" t="s">
        <v>31</v>
      </c>
      <c r="C48" s="153"/>
      <c r="D48" s="153"/>
      <c r="E48" s="154"/>
      <c r="F48" s="155"/>
      <c r="G48" s="156">
        <v>102</v>
      </c>
      <c r="H48" s="156"/>
      <c r="I48" s="157">
        <v>102</v>
      </c>
      <c r="J48" s="155"/>
      <c r="K48" s="156">
        <v>102</v>
      </c>
      <c r="L48" s="156"/>
      <c r="M48" s="157">
        <v>102</v>
      </c>
      <c r="N48" s="155" t="s">
        <v>13</v>
      </c>
      <c r="O48" s="156">
        <v>102</v>
      </c>
      <c r="P48" s="158" t="s">
        <v>13</v>
      </c>
      <c r="Q48" s="93">
        <v>150</v>
      </c>
      <c r="R48" s="8">
        <v>360</v>
      </c>
      <c r="S48" s="6"/>
      <c r="T48" s="123">
        <f aca="true" t="shared" si="8" ref="T48:T58">E48+G48+I48+K48+M48+O48</f>
        <v>510</v>
      </c>
      <c r="U48" s="158">
        <f t="shared" si="3"/>
        <v>21</v>
      </c>
      <c r="W48" s="123">
        <v>38</v>
      </c>
      <c r="X48" s="150" t="str">
        <f t="shared" si="0"/>
        <v>Medyczne czynności ratunkowe</v>
      </c>
      <c r="Y48" s="95"/>
      <c r="Z48" s="96">
        <v>4</v>
      </c>
      <c r="AA48" s="96">
        <v>4</v>
      </c>
      <c r="AB48" s="96">
        <v>5</v>
      </c>
      <c r="AC48" s="96">
        <v>4</v>
      </c>
      <c r="AD48" s="97">
        <v>4</v>
      </c>
      <c r="AE48" s="97">
        <f t="shared" si="4"/>
        <v>21</v>
      </c>
    </row>
    <row r="49" spans="1:31" s="83" customFormat="1" ht="60">
      <c r="A49" s="123">
        <v>39</v>
      </c>
      <c r="B49" s="159" t="s">
        <v>64</v>
      </c>
      <c r="C49" s="151"/>
      <c r="D49" s="151"/>
      <c r="E49" s="133"/>
      <c r="F49" s="134"/>
      <c r="G49" s="135"/>
      <c r="H49" s="135"/>
      <c r="I49" s="136"/>
      <c r="J49" s="134"/>
      <c r="K49" s="135"/>
      <c r="L49" s="135"/>
      <c r="M49" s="136">
        <v>45</v>
      </c>
      <c r="N49" s="134"/>
      <c r="O49" s="135"/>
      <c r="P49" s="137"/>
      <c r="Q49" s="93">
        <v>20</v>
      </c>
      <c r="R49" s="8">
        <v>25</v>
      </c>
      <c r="S49" s="6"/>
      <c r="T49" s="123">
        <f t="shared" si="8"/>
        <v>45</v>
      </c>
      <c r="U49" s="137">
        <f t="shared" si="3"/>
        <v>2</v>
      </c>
      <c r="W49" s="123">
        <v>39</v>
      </c>
      <c r="X49" s="159" t="str">
        <f t="shared" si="0"/>
        <v>Metodyka nauczania pierwszej pomocy i kwalifikowanej pierwszej pomocy</v>
      </c>
      <c r="Y49" s="95"/>
      <c r="Z49" s="96"/>
      <c r="AA49" s="96"/>
      <c r="AB49" s="96"/>
      <c r="AC49" s="96">
        <v>2</v>
      </c>
      <c r="AD49" s="97"/>
      <c r="AE49" s="97">
        <f t="shared" si="4"/>
        <v>2</v>
      </c>
    </row>
    <row r="50" spans="1:31" s="83" customFormat="1" ht="45" customHeight="1">
      <c r="A50" s="123">
        <v>40</v>
      </c>
      <c r="B50" s="150" t="s">
        <v>65</v>
      </c>
      <c r="C50" s="151"/>
      <c r="D50" s="151"/>
      <c r="E50" s="133"/>
      <c r="F50" s="134"/>
      <c r="G50" s="135"/>
      <c r="H50" s="135"/>
      <c r="I50" s="136"/>
      <c r="J50" s="134"/>
      <c r="K50" s="135"/>
      <c r="L50" s="135"/>
      <c r="M50" s="136">
        <v>60</v>
      </c>
      <c r="N50" s="134"/>
      <c r="O50" s="135"/>
      <c r="P50" s="137"/>
      <c r="Q50" s="93">
        <v>30</v>
      </c>
      <c r="R50" s="8">
        <v>30</v>
      </c>
      <c r="S50" s="6"/>
      <c r="T50" s="123">
        <f t="shared" si="8"/>
        <v>60</v>
      </c>
      <c r="U50" s="137">
        <f t="shared" si="3"/>
        <v>2</v>
      </c>
      <c r="W50" s="123">
        <v>40</v>
      </c>
      <c r="X50" s="150" t="str">
        <f t="shared" si="0"/>
        <v>Medycyna katastrof</v>
      </c>
      <c r="Y50" s="95"/>
      <c r="Z50" s="96"/>
      <c r="AA50" s="96"/>
      <c r="AB50" s="96"/>
      <c r="AC50" s="96">
        <v>2</v>
      </c>
      <c r="AD50" s="97"/>
      <c r="AE50" s="97">
        <f t="shared" si="4"/>
        <v>2</v>
      </c>
    </row>
    <row r="51" spans="1:31" s="83" customFormat="1" ht="45" customHeight="1">
      <c r="A51" s="123">
        <v>41</v>
      </c>
      <c r="B51" s="150" t="s">
        <v>66</v>
      </c>
      <c r="C51" s="151"/>
      <c r="D51" s="151"/>
      <c r="E51" s="133"/>
      <c r="F51" s="134"/>
      <c r="G51" s="135"/>
      <c r="H51" s="135"/>
      <c r="I51" s="136">
        <v>60</v>
      </c>
      <c r="J51" s="134"/>
      <c r="K51" s="135">
        <v>60</v>
      </c>
      <c r="L51" s="135" t="s">
        <v>13</v>
      </c>
      <c r="M51" s="136"/>
      <c r="N51" s="134"/>
      <c r="O51" s="135"/>
      <c r="P51" s="137"/>
      <c r="Q51" s="93">
        <v>60</v>
      </c>
      <c r="R51" s="8"/>
      <c r="S51" s="6">
        <v>60</v>
      </c>
      <c r="T51" s="123">
        <f t="shared" si="8"/>
        <v>120</v>
      </c>
      <c r="U51" s="137">
        <f t="shared" si="3"/>
        <v>7</v>
      </c>
      <c r="W51" s="123">
        <v>41</v>
      </c>
      <c r="X51" s="150" t="str">
        <f t="shared" si="0"/>
        <v>Choroby wewnętrzne</v>
      </c>
      <c r="Y51" s="95"/>
      <c r="Z51" s="96"/>
      <c r="AA51" s="96">
        <v>5</v>
      </c>
      <c r="AB51" s="96">
        <v>2</v>
      </c>
      <c r="AC51" s="96"/>
      <c r="AD51" s="97"/>
      <c r="AE51" s="97">
        <f t="shared" si="4"/>
        <v>7</v>
      </c>
    </row>
    <row r="52" spans="1:31" s="83" customFormat="1" ht="45" customHeight="1">
      <c r="A52" s="123">
        <v>42</v>
      </c>
      <c r="B52" s="150" t="s">
        <v>67</v>
      </c>
      <c r="C52" s="151"/>
      <c r="D52" s="151"/>
      <c r="E52" s="133"/>
      <c r="F52" s="134"/>
      <c r="G52" s="135"/>
      <c r="H52" s="135"/>
      <c r="I52" s="136">
        <v>60</v>
      </c>
      <c r="J52" s="134"/>
      <c r="K52" s="135">
        <v>60</v>
      </c>
      <c r="L52" s="135" t="s">
        <v>13</v>
      </c>
      <c r="M52" s="136"/>
      <c r="N52" s="134"/>
      <c r="O52" s="135"/>
      <c r="P52" s="137"/>
      <c r="Q52" s="93">
        <v>40</v>
      </c>
      <c r="R52" s="8"/>
      <c r="S52" s="6">
        <v>80</v>
      </c>
      <c r="T52" s="123">
        <f t="shared" si="8"/>
        <v>120</v>
      </c>
      <c r="U52" s="137">
        <f t="shared" si="3"/>
        <v>7</v>
      </c>
      <c r="W52" s="123">
        <v>42</v>
      </c>
      <c r="X52" s="150" t="str">
        <f t="shared" si="0"/>
        <v>Chirurgia</v>
      </c>
      <c r="Y52" s="95"/>
      <c r="Z52" s="96"/>
      <c r="AA52" s="96">
        <v>5</v>
      </c>
      <c r="AB52" s="96">
        <v>2</v>
      </c>
      <c r="AC52" s="96"/>
      <c r="AD52" s="97"/>
      <c r="AE52" s="97">
        <f t="shared" si="4"/>
        <v>7</v>
      </c>
    </row>
    <row r="53" spans="1:31" s="83" customFormat="1" ht="45" customHeight="1">
      <c r="A53" s="123">
        <v>43</v>
      </c>
      <c r="B53" s="150" t="s">
        <v>68</v>
      </c>
      <c r="C53" s="151"/>
      <c r="D53" s="151"/>
      <c r="E53" s="133"/>
      <c r="F53" s="134"/>
      <c r="G53" s="135"/>
      <c r="H53" s="135"/>
      <c r="I53" s="136"/>
      <c r="J53" s="134"/>
      <c r="K53" s="135"/>
      <c r="L53" s="135"/>
      <c r="M53" s="136">
        <v>75</v>
      </c>
      <c r="N53" s="134" t="s">
        <v>13</v>
      </c>
      <c r="O53" s="135"/>
      <c r="P53" s="137"/>
      <c r="Q53" s="93">
        <v>50</v>
      </c>
      <c r="R53" s="8"/>
      <c r="S53" s="6">
        <v>25</v>
      </c>
      <c r="T53" s="123">
        <f t="shared" si="8"/>
        <v>75</v>
      </c>
      <c r="U53" s="137">
        <f t="shared" si="3"/>
        <v>3</v>
      </c>
      <c r="W53" s="123">
        <v>43</v>
      </c>
      <c r="X53" s="150" t="str">
        <f t="shared" si="0"/>
        <v>Pediatria</v>
      </c>
      <c r="Y53" s="95"/>
      <c r="Z53" s="96"/>
      <c r="AA53" s="96"/>
      <c r="AB53" s="96"/>
      <c r="AC53" s="96">
        <v>3</v>
      </c>
      <c r="AD53" s="97"/>
      <c r="AE53" s="97">
        <f t="shared" si="4"/>
        <v>3</v>
      </c>
    </row>
    <row r="54" spans="1:31" s="83" customFormat="1" ht="45" customHeight="1">
      <c r="A54" s="123">
        <v>44</v>
      </c>
      <c r="B54" s="160" t="s">
        <v>69</v>
      </c>
      <c r="C54" s="161"/>
      <c r="D54" s="161"/>
      <c r="E54" s="162"/>
      <c r="F54" s="163"/>
      <c r="G54" s="164"/>
      <c r="H54" s="164"/>
      <c r="I54" s="165"/>
      <c r="J54" s="163"/>
      <c r="K54" s="164"/>
      <c r="L54" s="164"/>
      <c r="M54" s="165">
        <v>30</v>
      </c>
      <c r="N54" s="163" t="s">
        <v>13</v>
      </c>
      <c r="O54" s="164"/>
      <c r="P54" s="166"/>
      <c r="Q54" s="112">
        <v>15</v>
      </c>
      <c r="R54" s="110"/>
      <c r="S54" s="11">
        <v>15</v>
      </c>
      <c r="T54" s="123">
        <f t="shared" si="8"/>
        <v>30</v>
      </c>
      <c r="U54" s="166">
        <f t="shared" si="3"/>
        <v>1</v>
      </c>
      <c r="W54" s="123">
        <v>44</v>
      </c>
      <c r="X54" s="160" t="str">
        <f t="shared" si="0"/>
        <v>Neurologia</v>
      </c>
      <c r="Y54" s="139"/>
      <c r="Z54" s="140"/>
      <c r="AA54" s="140"/>
      <c r="AB54" s="140"/>
      <c r="AC54" s="140">
        <v>1</v>
      </c>
      <c r="AD54" s="141"/>
      <c r="AE54" s="141">
        <f t="shared" si="4"/>
        <v>1</v>
      </c>
    </row>
    <row r="55" spans="1:31" s="83" customFormat="1" ht="45" customHeight="1">
      <c r="A55" s="123">
        <v>45</v>
      </c>
      <c r="B55" s="160" t="s">
        <v>70</v>
      </c>
      <c r="C55" s="161"/>
      <c r="D55" s="161"/>
      <c r="E55" s="162"/>
      <c r="F55" s="163"/>
      <c r="G55" s="164"/>
      <c r="H55" s="164"/>
      <c r="I55" s="165">
        <v>45</v>
      </c>
      <c r="J55" s="163"/>
      <c r="K55" s="164">
        <v>45</v>
      </c>
      <c r="L55" s="164" t="s">
        <v>13</v>
      </c>
      <c r="M55" s="165"/>
      <c r="N55" s="163"/>
      <c r="O55" s="164"/>
      <c r="P55" s="166"/>
      <c r="Q55" s="98">
        <v>20</v>
      </c>
      <c r="R55" s="99"/>
      <c r="S55" s="9">
        <v>70</v>
      </c>
      <c r="T55" s="123">
        <f t="shared" si="8"/>
        <v>90</v>
      </c>
      <c r="U55" s="166">
        <f t="shared" si="3"/>
        <v>4</v>
      </c>
      <c r="W55" s="123">
        <v>45</v>
      </c>
      <c r="X55" s="160" t="str">
        <f t="shared" si="0"/>
        <v>Traumatologia narządu ruchu</v>
      </c>
      <c r="Y55" s="139"/>
      <c r="Z55" s="140"/>
      <c r="AA55" s="140">
        <v>3</v>
      </c>
      <c r="AB55" s="140">
        <v>1</v>
      </c>
      <c r="AC55" s="140"/>
      <c r="AD55" s="141"/>
      <c r="AE55" s="141">
        <f t="shared" si="4"/>
        <v>4</v>
      </c>
    </row>
    <row r="56" spans="1:31" s="83" customFormat="1" ht="45" customHeight="1">
      <c r="A56" s="123">
        <v>46</v>
      </c>
      <c r="B56" s="160" t="s">
        <v>71</v>
      </c>
      <c r="C56" s="161"/>
      <c r="D56" s="161"/>
      <c r="E56" s="162"/>
      <c r="F56" s="163"/>
      <c r="G56" s="164"/>
      <c r="H56" s="164"/>
      <c r="I56" s="165"/>
      <c r="J56" s="163"/>
      <c r="K56" s="164"/>
      <c r="L56" s="164"/>
      <c r="M56" s="165">
        <v>40</v>
      </c>
      <c r="N56" s="163"/>
      <c r="O56" s="164">
        <v>40</v>
      </c>
      <c r="P56" s="166" t="s">
        <v>13</v>
      </c>
      <c r="Q56" s="112">
        <v>40</v>
      </c>
      <c r="R56" s="110"/>
      <c r="S56" s="11">
        <v>40</v>
      </c>
      <c r="T56" s="123">
        <f t="shared" si="8"/>
        <v>80</v>
      </c>
      <c r="U56" s="166">
        <f t="shared" si="3"/>
        <v>4</v>
      </c>
      <c r="W56" s="123">
        <v>46</v>
      </c>
      <c r="X56" s="160" t="str">
        <f t="shared" si="0"/>
        <v>Intensywna terapia</v>
      </c>
      <c r="Y56" s="139"/>
      <c r="Z56" s="140"/>
      <c r="AA56" s="140"/>
      <c r="AB56" s="140"/>
      <c r="AC56" s="140">
        <v>2</v>
      </c>
      <c r="AD56" s="141">
        <v>2</v>
      </c>
      <c r="AE56" s="141">
        <f t="shared" si="4"/>
        <v>4</v>
      </c>
    </row>
    <row r="57" spans="1:31" s="83" customFormat="1" ht="45" customHeight="1">
      <c r="A57" s="123">
        <v>47</v>
      </c>
      <c r="B57" s="160" t="s">
        <v>72</v>
      </c>
      <c r="C57" s="161"/>
      <c r="D57" s="161"/>
      <c r="E57" s="162"/>
      <c r="F57" s="163"/>
      <c r="G57" s="164"/>
      <c r="H57" s="164"/>
      <c r="I57" s="165"/>
      <c r="J57" s="163"/>
      <c r="K57" s="164"/>
      <c r="L57" s="164"/>
      <c r="M57" s="165"/>
      <c r="N57" s="163"/>
      <c r="O57" s="164">
        <v>30</v>
      </c>
      <c r="P57" s="166"/>
      <c r="Q57" s="98">
        <v>20</v>
      </c>
      <c r="R57" s="99"/>
      <c r="S57" s="9">
        <v>10</v>
      </c>
      <c r="T57" s="123">
        <f t="shared" si="8"/>
        <v>30</v>
      </c>
      <c r="U57" s="166">
        <f t="shared" si="3"/>
        <v>2</v>
      </c>
      <c r="W57" s="123">
        <v>47</v>
      </c>
      <c r="X57" s="160" t="str">
        <f t="shared" si="0"/>
        <v>Medycyna sądowa</v>
      </c>
      <c r="Y57" s="139"/>
      <c r="Z57" s="140"/>
      <c r="AA57" s="140"/>
      <c r="AB57" s="140"/>
      <c r="AC57" s="140"/>
      <c r="AD57" s="141">
        <v>2</v>
      </c>
      <c r="AE57" s="141">
        <f t="shared" si="4"/>
        <v>2</v>
      </c>
    </row>
    <row r="58" spans="1:31" s="83" customFormat="1" ht="45" customHeight="1">
      <c r="A58" s="123">
        <v>48</v>
      </c>
      <c r="B58" s="160" t="s">
        <v>73</v>
      </c>
      <c r="C58" s="161"/>
      <c r="D58" s="161"/>
      <c r="E58" s="162"/>
      <c r="F58" s="163"/>
      <c r="G58" s="164"/>
      <c r="H58" s="164"/>
      <c r="I58" s="165"/>
      <c r="J58" s="163"/>
      <c r="K58" s="164"/>
      <c r="L58" s="164"/>
      <c r="M58" s="165">
        <v>30</v>
      </c>
      <c r="N58" s="163" t="s">
        <v>13</v>
      </c>
      <c r="O58" s="164"/>
      <c r="P58" s="166"/>
      <c r="Q58" s="98">
        <v>20</v>
      </c>
      <c r="R58" s="99"/>
      <c r="S58" s="9">
        <v>10</v>
      </c>
      <c r="T58" s="123">
        <f t="shared" si="8"/>
        <v>30</v>
      </c>
      <c r="U58" s="166">
        <f t="shared" si="3"/>
        <v>1</v>
      </c>
      <c r="W58" s="123">
        <v>48</v>
      </c>
      <c r="X58" s="160" t="str">
        <f t="shared" si="0"/>
        <v>Psychiatria</v>
      </c>
      <c r="Y58" s="139"/>
      <c r="Z58" s="140"/>
      <c r="AA58" s="140"/>
      <c r="AB58" s="140"/>
      <c r="AC58" s="140">
        <v>1</v>
      </c>
      <c r="AD58" s="141"/>
      <c r="AE58" s="141">
        <f t="shared" si="4"/>
        <v>1</v>
      </c>
    </row>
    <row r="59" spans="1:31" s="83" customFormat="1" ht="45" customHeight="1" thickBot="1">
      <c r="A59" s="167">
        <v>49</v>
      </c>
      <c r="B59" s="168" t="s">
        <v>74</v>
      </c>
      <c r="C59" s="169"/>
      <c r="D59" s="169"/>
      <c r="E59" s="170"/>
      <c r="F59" s="171"/>
      <c r="G59" s="172"/>
      <c r="H59" s="172"/>
      <c r="I59" s="173"/>
      <c r="J59" s="171"/>
      <c r="K59" s="172"/>
      <c r="L59" s="172"/>
      <c r="M59" s="173"/>
      <c r="N59" s="171"/>
      <c r="O59" s="172">
        <v>30</v>
      </c>
      <c r="P59" s="174"/>
      <c r="Q59" s="112">
        <v>16</v>
      </c>
      <c r="R59" s="110"/>
      <c r="S59" s="11">
        <v>14</v>
      </c>
      <c r="T59" s="175">
        <f>E59+G59+I59+K59+M59+O59</f>
        <v>30</v>
      </c>
      <c r="U59" s="174">
        <f t="shared" si="3"/>
        <v>2</v>
      </c>
      <c r="W59" s="167">
        <v>49</v>
      </c>
      <c r="X59" s="168" t="str">
        <f t="shared" si="0"/>
        <v>Położnictwo i ginekologia</v>
      </c>
      <c r="Y59" s="139"/>
      <c r="Z59" s="140"/>
      <c r="AA59" s="140"/>
      <c r="AB59" s="140"/>
      <c r="AC59" s="140"/>
      <c r="AD59" s="141">
        <v>2</v>
      </c>
      <c r="AE59" s="141">
        <f t="shared" si="4"/>
        <v>2</v>
      </c>
    </row>
    <row r="60" spans="1:31" s="83" customFormat="1" ht="60.75" customHeight="1" thickBot="1">
      <c r="A60" s="246"/>
      <c r="B60" s="247" t="s">
        <v>76</v>
      </c>
      <c r="C60" s="252"/>
      <c r="D60" s="253"/>
      <c r="E60" s="29">
        <f>SUM(E61:E68)</f>
        <v>0</v>
      </c>
      <c r="F60" s="2"/>
      <c r="G60" s="1">
        <f aca="true" t="shared" si="9" ref="G60:U60">SUM(G61:G68)</f>
        <v>90</v>
      </c>
      <c r="H60" s="2"/>
      <c r="I60" s="1">
        <f t="shared" si="9"/>
        <v>0</v>
      </c>
      <c r="J60" s="2"/>
      <c r="K60" s="1">
        <f t="shared" si="9"/>
        <v>60</v>
      </c>
      <c r="L60" s="2"/>
      <c r="M60" s="1">
        <f t="shared" si="9"/>
        <v>60</v>
      </c>
      <c r="N60" s="2"/>
      <c r="O60" s="1">
        <f t="shared" si="9"/>
        <v>180</v>
      </c>
      <c r="P60" s="249"/>
      <c r="Q60" s="29">
        <f t="shared" si="9"/>
        <v>74</v>
      </c>
      <c r="R60" s="1">
        <f t="shared" si="9"/>
        <v>316</v>
      </c>
      <c r="S60" s="1">
        <f t="shared" si="9"/>
        <v>0</v>
      </c>
      <c r="T60" s="250">
        <f t="shared" si="9"/>
        <v>390</v>
      </c>
      <c r="U60" s="250">
        <f t="shared" si="9"/>
        <v>32</v>
      </c>
      <c r="W60" s="280"/>
      <c r="X60" s="281" t="str">
        <f t="shared" si="0"/>
        <v>Moduł 4 przedmiotów do wyboru I</v>
      </c>
      <c r="Y60" s="40">
        <f aca="true" t="shared" si="10" ref="Y60:AD60">SUM(Y61:Y68)</f>
        <v>0</v>
      </c>
      <c r="Z60" s="41">
        <f t="shared" si="10"/>
        <v>9</v>
      </c>
      <c r="AA60" s="41">
        <f t="shared" si="10"/>
        <v>0</v>
      </c>
      <c r="AB60" s="41">
        <f t="shared" si="10"/>
        <v>12</v>
      </c>
      <c r="AC60" s="41">
        <f t="shared" si="10"/>
        <v>2</v>
      </c>
      <c r="AD60" s="282">
        <f t="shared" si="10"/>
        <v>9</v>
      </c>
      <c r="AE60" s="282">
        <f t="shared" si="4"/>
        <v>32</v>
      </c>
    </row>
    <row r="61" spans="1:31" s="83" customFormat="1" ht="44.25" customHeight="1">
      <c r="A61" s="74">
        <v>50</v>
      </c>
      <c r="B61" s="129" t="s">
        <v>77</v>
      </c>
      <c r="C61" s="102"/>
      <c r="D61" s="102"/>
      <c r="E61" s="104"/>
      <c r="F61" s="10"/>
      <c r="G61" s="9"/>
      <c r="H61" s="10"/>
      <c r="I61" s="99"/>
      <c r="J61" s="10"/>
      <c r="K61" s="9"/>
      <c r="L61" s="10"/>
      <c r="M61" s="9"/>
      <c r="N61" s="10"/>
      <c r="O61" s="99">
        <v>60</v>
      </c>
      <c r="P61" s="105"/>
      <c r="Q61" s="104">
        <v>10</v>
      </c>
      <c r="R61" s="176">
        <v>50</v>
      </c>
      <c r="S61" s="9"/>
      <c r="T61" s="100">
        <f aca="true" t="shared" si="11" ref="T61:T68">E61+G61+I61+K61+M61+O61</f>
        <v>60</v>
      </c>
      <c r="U61" s="82">
        <f t="shared" si="3"/>
        <v>3</v>
      </c>
      <c r="W61" s="74">
        <v>50</v>
      </c>
      <c r="X61" s="177" t="str">
        <f t="shared" si="0"/>
        <v>Propedeutyka dyscyplin klinicznych</v>
      </c>
      <c r="Y61" s="86"/>
      <c r="Z61" s="87"/>
      <c r="AA61" s="87"/>
      <c r="AB61" s="87"/>
      <c r="AC61" s="87"/>
      <c r="AD61" s="88">
        <v>3</v>
      </c>
      <c r="AE61" s="88">
        <f t="shared" si="4"/>
        <v>3</v>
      </c>
    </row>
    <row r="62" spans="1:31" s="83" customFormat="1" ht="44.25" customHeight="1">
      <c r="A62" s="123">
        <v>51</v>
      </c>
      <c r="B62" s="129" t="s">
        <v>93</v>
      </c>
      <c r="C62" s="107"/>
      <c r="D62" s="107"/>
      <c r="E62" s="104"/>
      <c r="F62" s="10"/>
      <c r="G62" s="9">
        <v>30</v>
      </c>
      <c r="H62" s="10"/>
      <c r="I62" s="99"/>
      <c r="J62" s="10"/>
      <c r="K62" s="9"/>
      <c r="L62" s="10"/>
      <c r="M62" s="9"/>
      <c r="N62" s="10"/>
      <c r="O62" s="99"/>
      <c r="P62" s="105"/>
      <c r="Q62" s="104">
        <v>8</v>
      </c>
      <c r="R62" s="176">
        <v>22</v>
      </c>
      <c r="S62" s="9"/>
      <c r="T62" s="100">
        <f t="shared" si="11"/>
        <v>30</v>
      </c>
      <c r="U62" s="100">
        <f t="shared" si="3"/>
        <v>2</v>
      </c>
      <c r="W62" s="123">
        <v>51</v>
      </c>
      <c r="X62" s="178" t="str">
        <f t="shared" si="0"/>
        <v>Diagnostyka obrazowa w medycynie ratunkowej</v>
      </c>
      <c r="Y62" s="95"/>
      <c r="Z62" s="96">
        <v>2</v>
      </c>
      <c r="AA62" s="96"/>
      <c r="AB62" s="96"/>
      <c r="AC62" s="96"/>
      <c r="AD62" s="97"/>
      <c r="AE62" s="97">
        <f t="shared" si="4"/>
        <v>2</v>
      </c>
    </row>
    <row r="63" spans="1:31" s="83" customFormat="1" ht="44.25" customHeight="1">
      <c r="A63" s="123">
        <v>52</v>
      </c>
      <c r="B63" s="129" t="s">
        <v>94</v>
      </c>
      <c r="C63" s="107"/>
      <c r="D63" s="107"/>
      <c r="E63" s="104"/>
      <c r="F63" s="10"/>
      <c r="G63" s="9">
        <v>30</v>
      </c>
      <c r="H63" s="10"/>
      <c r="I63" s="99"/>
      <c r="J63" s="10"/>
      <c r="K63" s="9"/>
      <c r="L63" s="10"/>
      <c r="M63" s="9"/>
      <c r="N63" s="10"/>
      <c r="O63" s="99"/>
      <c r="P63" s="105"/>
      <c r="Q63" s="104">
        <v>8</v>
      </c>
      <c r="R63" s="176">
        <v>22</v>
      </c>
      <c r="S63" s="9"/>
      <c r="T63" s="100">
        <f t="shared" si="11"/>
        <v>30</v>
      </c>
      <c r="U63" s="100">
        <f t="shared" si="3"/>
        <v>3</v>
      </c>
      <c r="W63" s="123">
        <v>52</v>
      </c>
      <c r="X63" s="178" t="str">
        <f t="shared" si="0"/>
        <v>Podstawy żywienia człowieka</v>
      </c>
      <c r="Y63" s="95"/>
      <c r="Z63" s="96">
        <v>3</v>
      </c>
      <c r="AA63" s="96"/>
      <c r="AB63" s="96"/>
      <c r="AC63" s="96"/>
      <c r="AD63" s="97"/>
      <c r="AE63" s="97">
        <f t="shared" si="4"/>
        <v>3</v>
      </c>
    </row>
    <row r="64" spans="1:31" s="83" customFormat="1" ht="44.25" customHeight="1">
      <c r="A64" s="123">
        <v>53</v>
      </c>
      <c r="B64" s="129" t="s">
        <v>95</v>
      </c>
      <c r="C64" s="107"/>
      <c r="D64" s="107"/>
      <c r="E64" s="109"/>
      <c r="F64" s="12"/>
      <c r="G64" s="11">
        <v>30</v>
      </c>
      <c r="H64" s="12"/>
      <c r="I64" s="110"/>
      <c r="J64" s="12"/>
      <c r="K64" s="11"/>
      <c r="L64" s="12"/>
      <c r="M64" s="11"/>
      <c r="N64" s="12"/>
      <c r="O64" s="110"/>
      <c r="P64" s="111"/>
      <c r="Q64" s="104">
        <v>8</v>
      </c>
      <c r="R64" s="176">
        <v>22</v>
      </c>
      <c r="S64" s="9"/>
      <c r="T64" s="100">
        <f t="shared" si="11"/>
        <v>30</v>
      </c>
      <c r="U64" s="121">
        <f t="shared" si="3"/>
        <v>4</v>
      </c>
      <c r="W64" s="123">
        <v>53</v>
      </c>
      <c r="X64" s="178" t="str">
        <f t="shared" si="0"/>
        <v>Urazy u dzieci</v>
      </c>
      <c r="Y64" s="95"/>
      <c r="Z64" s="96">
        <v>4</v>
      </c>
      <c r="AA64" s="96"/>
      <c r="AB64" s="96"/>
      <c r="AC64" s="96"/>
      <c r="AD64" s="97"/>
      <c r="AE64" s="97">
        <f t="shared" si="4"/>
        <v>4</v>
      </c>
    </row>
    <row r="65" spans="1:31" s="83" customFormat="1" ht="44.25" customHeight="1">
      <c r="A65" s="123">
        <v>54</v>
      </c>
      <c r="B65" s="129" t="s">
        <v>78</v>
      </c>
      <c r="C65" s="102"/>
      <c r="D65" s="102"/>
      <c r="E65" s="104"/>
      <c r="F65" s="10"/>
      <c r="G65" s="9"/>
      <c r="H65" s="10"/>
      <c r="I65" s="99"/>
      <c r="J65" s="10"/>
      <c r="K65" s="9"/>
      <c r="L65" s="10"/>
      <c r="M65" s="9"/>
      <c r="N65" s="10"/>
      <c r="O65" s="99">
        <v>60</v>
      </c>
      <c r="P65" s="105"/>
      <c r="Q65" s="104">
        <v>10</v>
      </c>
      <c r="R65" s="176">
        <v>50</v>
      </c>
      <c r="S65" s="9"/>
      <c r="T65" s="100">
        <f t="shared" si="11"/>
        <v>60</v>
      </c>
      <c r="U65" s="100">
        <f t="shared" si="3"/>
        <v>3</v>
      </c>
      <c r="W65" s="123">
        <v>54</v>
      </c>
      <c r="X65" s="178" t="str">
        <f t="shared" si="0"/>
        <v>Choroby zakaźne</v>
      </c>
      <c r="Y65" s="95"/>
      <c r="Z65" s="96"/>
      <c r="AA65" s="96"/>
      <c r="AB65" s="96"/>
      <c r="AC65" s="96"/>
      <c r="AD65" s="97">
        <v>3</v>
      </c>
      <c r="AE65" s="97">
        <f t="shared" si="4"/>
        <v>3</v>
      </c>
    </row>
    <row r="66" spans="1:31" s="83" customFormat="1" ht="44.25" customHeight="1">
      <c r="A66" s="123">
        <v>55</v>
      </c>
      <c r="B66" s="129" t="s">
        <v>79</v>
      </c>
      <c r="C66" s="107"/>
      <c r="D66" s="107"/>
      <c r="E66" s="109"/>
      <c r="F66" s="12"/>
      <c r="G66" s="11"/>
      <c r="H66" s="12"/>
      <c r="I66" s="110"/>
      <c r="J66" s="12"/>
      <c r="K66" s="11"/>
      <c r="L66" s="12"/>
      <c r="M66" s="11">
        <v>60</v>
      </c>
      <c r="N66" s="12"/>
      <c r="O66" s="110"/>
      <c r="P66" s="111"/>
      <c r="Q66" s="109">
        <v>10</v>
      </c>
      <c r="R66" s="179">
        <v>50</v>
      </c>
      <c r="S66" s="11"/>
      <c r="T66" s="121">
        <f t="shared" si="11"/>
        <v>60</v>
      </c>
      <c r="U66" s="121">
        <f t="shared" si="3"/>
        <v>2</v>
      </c>
      <c r="W66" s="123">
        <v>55</v>
      </c>
      <c r="X66" s="178" t="str">
        <f t="shared" si="0"/>
        <v>Transfuzjologia</v>
      </c>
      <c r="Y66" s="95"/>
      <c r="Z66" s="96"/>
      <c r="AA66" s="96"/>
      <c r="AB66" s="96"/>
      <c r="AC66" s="96">
        <v>2</v>
      </c>
      <c r="AD66" s="97"/>
      <c r="AE66" s="97">
        <f t="shared" si="4"/>
        <v>2</v>
      </c>
    </row>
    <row r="67" spans="1:31" s="83" customFormat="1" ht="44.25" customHeight="1">
      <c r="A67" s="123">
        <v>56</v>
      </c>
      <c r="B67" s="129" t="s">
        <v>80</v>
      </c>
      <c r="C67" s="102"/>
      <c r="D67" s="102"/>
      <c r="E67" s="104"/>
      <c r="F67" s="10"/>
      <c r="G67" s="9"/>
      <c r="H67" s="10"/>
      <c r="I67" s="99"/>
      <c r="J67" s="10"/>
      <c r="K67" s="9"/>
      <c r="L67" s="10"/>
      <c r="M67" s="9"/>
      <c r="N67" s="10"/>
      <c r="O67" s="99">
        <v>60</v>
      </c>
      <c r="P67" s="105"/>
      <c r="Q67" s="104">
        <v>10</v>
      </c>
      <c r="R67" s="176">
        <v>50</v>
      </c>
      <c r="S67" s="9"/>
      <c r="T67" s="100">
        <f t="shared" si="11"/>
        <v>60</v>
      </c>
      <c r="U67" s="100">
        <f t="shared" si="3"/>
        <v>3</v>
      </c>
      <c r="W67" s="123">
        <v>56</v>
      </c>
      <c r="X67" s="178" t="str">
        <f t="shared" si="0"/>
        <v>Zarządzanie kryzysowe</v>
      </c>
      <c r="Y67" s="95"/>
      <c r="Z67" s="96"/>
      <c r="AA67" s="96"/>
      <c r="AB67" s="96"/>
      <c r="AC67" s="96"/>
      <c r="AD67" s="97">
        <v>3</v>
      </c>
      <c r="AE67" s="97">
        <f t="shared" si="4"/>
        <v>3</v>
      </c>
    </row>
    <row r="68" spans="1:31" s="83" customFormat="1" ht="44.25" customHeight="1" thickBot="1">
      <c r="A68" s="167">
        <v>57</v>
      </c>
      <c r="B68" s="138" t="s">
        <v>82</v>
      </c>
      <c r="C68" s="107"/>
      <c r="D68" s="107"/>
      <c r="E68" s="109"/>
      <c r="F68" s="12"/>
      <c r="G68" s="11"/>
      <c r="H68" s="12"/>
      <c r="I68" s="110"/>
      <c r="J68" s="12"/>
      <c r="K68" s="11">
        <v>60</v>
      </c>
      <c r="L68" s="12"/>
      <c r="M68" s="11"/>
      <c r="N68" s="12"/>
      <c r="O68" s="110"/>
      <c r="P68" s="111"/>
      <c r="Q68" s="109">
        <v>10</v>
      </c>
      <c r="R68" s="11">
        <v>50</v>
      </c>
      <c r="S68" s="11"/>
      <c r="T68" s="121">
        <f t="shared" si="11"/>
        <v>60</v>
      </c>
      <c r="U68" s="121">
        <f t="shared" si="3"/>
        <v>12</v>
      </c>
      <c r="W68" s="167">
        <v>57</v>
      </c>
      <c r="X68" s="180" t="str">
        <f t="shared" si="0"/>
        <v>Ochrona środowiska</v>
      </c>
      <c r="Y68" s="181"/>
      <c r="Z68" s="182"/>
      <c r="AA68" s="182"/>
      <c r="AB68" s="182">
        <v>12</v>
      </c>
      <c r="AC68" s="182"/>
      <c r="AD68" s="183"/>
      <c r="AE68" s="183">
        <f t="shared" si="4"/>
        <v>12</v>
      </c>
    </row>
    <row r="69" spans="1:31" s="83" customFormat="1" ht="60.75" customHeight="1" thickBot="1">
      <c r="A69" s="246"/>
      <c r="B69" s="247" t="s">
        <v>81</v>
      </c>
      <c r="C69" s="252"/>
      <c r="D69" s="253"/>
      <c r="E69" s="29">
        <f>SUM(E70:E74)</f>
        <v>0</v>
      </c>
      <c r="F69" s="2"/>
      <c r="G69" s="1">
        <f>SUM(G70:G74)</f>
        <v>45</v>
      </c>
      <c r="H69" s="2"/>
      <c r="I69" s="1">
        <f>SUM(I70:I74)</f>
        <v>120</v>
      </c>
      <c r="J69" s="2"/>
      <c r="K69" s="1">
        <f>SUM(K70:K74)</f>
        <v>60</v>
      </c>
      <c r="L69" s="2"/>
      <c r="M69" s="1">
        <f>SUM(M70:M74)</f>
        <v>0</v>
      </c>
      <c r="N69" s="2"/>
      <c r="O69" s="1">
        <f>SUM(O70:O74)</f>
        <v>60</v>
      </c>
      <c r="P69" s="249"/>
      <c r="Q69" s="29">
        <f>SUM(Q70:Q74)</f>
        <v>40</v>
      </c>
      <c r="R69" s="1">
        <f>SUM(R70:R74)</f>
        <v>245</v>
      </c>
      <c r="S69" s="1">
        <f>SUM(S70:S74)</f>
        <v>0</v>
      </c>
      <c r="T69" s="250">
        <f>SUM(T70:T74)</f>
        <v>285</v>
      </c>
      <c r="U69" s="250">
        <f>SUM(U70:U74)</f>
        <v>41</v>
      </c>
      <c r="W69" s="283"/>
      <c r="X69" s="284" t="str">
        <f t="shared" si="0"/>
        <v>Moduł 5 przedmiotów do wyboru II</v>
      </c>
      <c r="Y69" s="38">
        <f aca="true" t="shared" si="12" ref="Y69:AD69">SUM(Y70:Y74)</f>
        <v>0</v>
      </c>
      <c r="Z69" s="39">
        <f t="shared" si="12"/>
        <v>7</v>
      </c>
      <c r="AA69" s="39">
        <f t="shared" si="12"/>
        <v>21</v>
      </c>
      <c r="AB69" s="39">
        <f t="shared" si="12"/>
        <v>10</v>
      </c>
      <c r="AC69" s="39">
        <f t="shared" si="12"/>
        <v>0</v>
      </c>
      <c r="AD69" s="279">
        <f t="shared" si="12"/>
        <v>3</v>
      </c>
      <c r="AE69" s="279">
        <f t="shared" si="4"/>
        <v>41</v>
      </c>
    </row>
    <row r="70" spans="1:31" s="83" customFormat="1" ht="44.25" customHeight="1">
      <c r="A70" s="123">
        <v>58</v>
      </c>
      <c r="B70" s="184" t="s">
        <v>83</v>
      </c>
      <c r="C70" s="107"/>
      <c r="D70" s="107"/>
      <c r="E70" s="104"/>
      <c r="F70" s="10"/>
      <c r="G70" s="9"/>
      <c r="H70" s="10"/>
      <c r="I70" s="99">
        <v>60</v>
      </c>
      <c r="J70" s="10"/>
      <c r="K70" s="9"/>
      <c r="L70" s="10"/>
      <c r="M70" s="9"/>
      <c r="N70" s="10"/>
      <c r="O70" s="99"/>
      <c r="P70" s="105"/>
      <c r="Q70" s="98">
        <v>10</v>
      </c>
      <c r="R70" s="9">
        <v>50</v>
      </c>
      <c r="S70" s="9"/>
      <c r="T70" s="100">
        <f>E70+G70+I70+K70+M70+O70</f>
        <v>60</v>
      </c>
      <c r="U70" s="100">
        <f t="shared" si="3"/>
        <v>12</v>
      </c>
      <c r="W70" s="123">
        <v>58</v>
      </c>
      <c r="X70" s="184" t="str">
        <f t="shared" si="0"/>
        <v>Ratownictwo chemiczne i ekologiczne</v>
      </c>
      <c r="Y70" s="95"/>
      <c r="Z70" s="96"/>
      <c r="AA70" s="96">
        <v>12</v>
      </c>
      <c r="AB70" s="96"/>
      <c r="AC70" s="96"/>
      <c r="AD70" s="97"/>
      <c r="AE70" s="97">
        <f t="shared" si="4"/>
        <v>12</v>
      </c>
    </row>
    <row r="71" spans="1:31" s="83" customFormat="1" ht="44.25" customHeight="1">
      <c r="A71" s="123">
        <v>59</v>
      </c>
      <c r="B71" s="138" t="s">
        <v>84</v>
      </c>
      <c r="C71" s="107"/>
      <c r="D71" s="107"/>
      <c r="E71" s="109"/>
      <c r="F71" s="12"/>
      <c r="G71" s="11"/>
      <c r="H71" s="12"/>
      <c r="I71" s="110"/>
      <c r="J71" s="12"/>
      <c r="K71" s="11">
        <v>60</v>
      </c>
      <c r="L71" s="12"/>
      <c r="M71" s="11"/>
      <c r="N71" s="12"/>
      <c r="O71" s="110"/>
      <c r="P71" s="111"/>
      <c r="Q71" s="109">
        <v>10</v>
      </c>
      <c r="R71" s="11">
        <v>50</v>
      </c>
      <c r="S71" s="11"/>
      <c r="T71" s="121">
        <f>E71+G71+I71+K71+M71+O71</f>
        <v>60</v>
      </c>
      <c r="U71" s="121">
        <f t="shared" si="3"/>
        <v>10</v>
      </c>
      <c r="W71" s="123">
        <v>59</v>
      </c>
      <c r="X71" s="184" t="str">
        <f t="shared" si="0"/>
        <v>Działania medyczne w warunkach terroryzmu</v>
      </c>
      <c r="Y71" s="185"/>
      <c r="Z71" s="186"/>
      <c r="AA71" s="186"/>
      <c r="AB71" s="186">
        <v>10</v>
      </c>
      <c r="AC71" s="186"/>
      <c r="AD71" s="187"/>
      <c r="AE71" s="187">
        <f t="shared" si="4"/>
        <v>10</v>
      </c>
    </row>
    <row r="72" spans="1:31" s="83" customFormat="1" ht="44.25" customHeight="1">
      <c r="A72" s="123">
        <v>60</v>
      </c>
      <c r="B72" s="184" t="s">
        <v>85</v>
      </c>
      <c r="C72" s="107"/>
      <c r="D72" s="107"/>
      <c r="E72" s="104"/>
      <c r="F72" s="10"/>
      <c r="G72" s="9"/>
      <c r="H72" s="10"/>
      <c r="I72" s="99"/>
      <c r="J72" s="10"/>
      <c r="K72" s="9"/>
      <c r="L72" s="10"/>
      <c r="M72" s="9"/>
      <c r="N72" s="10"/>
      <c r="O72" s="99">
        <v>60</v>
      </c>
      <c r="P72" s="105"/>
      <c r="Q72" s="98">
        <v>10</v>
      </c>
      <c r="R72" s="9">
        <v>50</v>
      </c>
      <c r="S72" s="9"/>
      <c r="T72" s="100">
        <f>E72+G72+I72+K72+M72+O72</f>
        <v>60</v>
      </c>
      <c r="U72" s="100">
        <f t="shared" si="3"/>
        <v>3</v>
      </c>
      <c r="W72" s="123">
        <v>60</v>
      </c>
      <c r="X72" s="184" t="str">
        <f aca="true" t="shared" si="13" ref="X72:X80">B72</f>
        <v>Systemy ratownictwa medycznego na świecie</v>
      </c>
      <c r="Y72" s="95"/>
      <c r="Z72" s="96"/>
      <c r="AA72" s="96"/>
      <c r="AB72" s="96"/>
      <c r="AC72" s="96"/>
      <c r="AD72" s="97">
        <v>3</v>
      </c>
      <c r="AE72" s="97">
        <f t="shared" si="4"/>
        <v>3</v>
      </c>
    </row>
    <row r="73" spans="1:31" s="83" customFormat="1" ht="44.25" customHeight="1">
      <c r="A73" s="123">
        <v>61</v>
      </c>
      <c r="B73" s="138" t="s">
        <v>86</v>
      </c>
      <c r="C73" s="107"/>
      <c r="D73" s="107"/>
      <c r="E73" s="109"/>
      <c r="F73" s="12"/>
      <c r="G73" s="11"/>
      <c r="H73" s="12"/>
      <c r="I73" s="110">
        <v>60</v>
      </c>
      <c r="J73" s="12"/>
      <c r="K73" s="11"/>
      <c r="L73" s="12"/>
      <c r="M73" s="11"/>
      <c r="N73" s="12"/>
      <c r="O73" s="110"/>
      <c r="P73" s="111"/>
      <c r="Q73" s="109">
        <v>10</v>
      </c>
      <c r="R73" s="11">
        <v>50</v>
      </c>
      <c r="S73" s="11"/>
      <c r="T73" s="121">
        <f>E73+G73+I73+K73+M73+O73</f>
        <v>60</v>
      </c>
      <c r="U73" s="121">
        <f>SUM(Y73:AD73)</f>
        <v>9</v>
      </c>
      <c r="W73" s="123">
        <v>61</v>
      </c>
      <c r="X73" s="184" t="str">
        <f t="shared" si="13"/>
        <v>Prawo medyczne</v>
      </c>
      <c r="Y73" s="185"/>
      <c r="Z73" s="186"/>
      <c r="AA73" s="186">
        <v>9</v>
      </c>
      <c r="AB73" s="186"/>
      <c r="AC73" s="186"/>
      <c r="AD73" s="187"/>
      <c r="AE73" s="187">
        <f aca="true" t="shared" si="14" ref="AE73:AE80">SUM(Y73:AD73)</f>
        <v>9</v>
      </c>
    </row>
    <row r="74" spans="1:31" s="83" customFormat="1" ht="44.25" customHeight="1" thickBot="1">
      <c r="A74" s="188">
        <v>62</v>
      </c>
      <c r="B74" s="159" t="s">
        <v>87</v>
      </c>
      <c r="C74" s="107"/>
      <c r="D74" s="107"/>
      <c r="E74" s="104"/>
      <c r="F74" s="10"/>
      <c r="G74" s="9">
        <v>45</v>
      </c>
      <c r="H74" s="10"/>
      <c r="I74" s="99"/>
      <c r="J74" s="10"/>
      <c r="K74" s="9"/>
      <c r="L74" s="10"/>
      <c r="M74" s="9"/>
      <c r="N74" s="10"/>
      <c r="O74" s="99"/>
      <c r="P74" s="105"/>
      <c r="Q74" s="98">
        <v>0</v>
      </c>
      <c r="R74" s="9">
        <v>45</v>
      </c>
      <c r="S74" s="9"/>
      <c r="T74" s="100">
        <f>E74+G74+I74+K74+M74+O74</f>
        <v>45</v>
      </c>
      <c r="U74" s="100">
        <f>SUM(Y74:AD74)</f>
        <v>7</v>
      </c>
      <c r="W74" s="188">
        <v>62</v>
      </c>
      <c r="X74" s="189" t="str">
        <f t="shared" si="13"/>
        <v>Organizacja ratownictwa medycznego</v>
      </c>
      <c r="Y74" s="139"/>
      <c r="Z74" s="140">
        <v>7</v>
      </c>
      <c r="AA74" s="140"/>
      <c r="AB74" s="140"/>
      <c r="AC74" s="140"/>
      <c r="AD74" s="141"/>
      <c r="AE74" s="141">
        <f t="shared" si="14"/>
        <v>7</v>
      </c>
    </row>
    <row r="75" spans="1:31" s="83" customFormat="1" ht="60.75" customHeight="1" thickBot="1">
      <c r="A75" s="254"/>
      <c r="B75" s="255" t="s">
        <v>25</v>
      </c>
      <c r="C75" s="20"/>
      <c r="D75" s="20"/>
      <c r="E75" s="30">
        <f>E8+E28+E45+E60</f>
        <v>375</v>
      </c>
      <c r="F75" s="16"/>
      <c r="G75" s="15">
        <f>G8+G28+G45+G60</f>
        <v>452</v>
      </c>
      <c r="H75" s="16"/>
      <c r="I75" s="15">
        <f>I8+I28+I45+I60</f>
        <v>524</v>
      </c>
      <c r="J75" s="16"/>
      <c r="K75" s="15">
        <f>K8+K28+K45+K60</f>
        <v>574</v>
      </c>
      <c r="L75" s="16"/>
      <c r="M75" s="15">
        <f>M8+M28+M45+M60</f>
        <v>604</v>
      </c>
      <c r="N75" s="16"/>
      <c r="O75" s="15">
        <f>O8+O28+O45+O60</f>
        <v>564</v>
      </c>
      <c r="P75" s="256"/>
      <c r="Q75" s="30">
        <f>Q8+Q28+Q45+Q60</f>
        <v>948</v>
      </c>
      <c r="R75" s="15">
        <f>R8+R28+R45+R60</f>
        <v>1693</v>
      </c>
      <c r="S75" s="15">
        <f>S8+S28+S45+S60</f>
        <v>452</v>
      </c>
      <c r="T75" s="257">
        <f>T8+T28+T45+T60</f>
        <v>3093</v>
      </c>
      <c r="U75" s="257">
        <f>U8+U28+U45+U60</f>
        <v>189</v>
      </c>
      <c r="W75" s="254"/>
      <c r="X75" s="285" t="str">
        <f t="shared" si="13"/>
        <v>Razem z jednym modułem przedmiotów do wyboru</v>
      </c>
      <c r="Y75" s="38">
        <f aca="true" t="shared" si="15" ref="Y75:AD75">Y8+Y28+Y45+Y60</f>
        <v>34</v>
      </c>
      <c r="Z75" s="39">
        <f t="shared" si="15"/>
        <v>37</v>
      </c>
      <c r="AA75" s="39">
        <f t="shared" si="15"/>
        <v>33</v>
      </c>
      <c r="AB75" s="39">
        <f t="shared" si="15"/>
        <v>34</v>
      </c>
      <c r="AC75" s="39">
        <f t="shared" si="15"/>
        <v>24</v>
      </c>
      <c r="AD75" s="279">
        <f t="shared" si="15"/>
        <v>27</v>
      </c>
      <c r="AE75" s="279">
        <f t="shared" si="14"/>
        <v>189</v>
      </c>
    </row>
    <row r="76" spans="1:31" s="200" customFormat="1" ht="60">
      <c r="A76" s="74">
        <v>63</v>
      </c>
      <c r="B76" s="129" t="s">
        <v>89</v>
      </c>
      <c r="C76" s="90"/>
      <c r="D76" s="91"/>
      <c r="E76" s="190"/>
      <c r="F76" s="191"/>
      <c r="G76" s="192"/>
      <c r="H76" s="191"/>
      <c r="I76" s="193"/>
      <c r="J76" s="194"/>
      <c r="K76" s="195"/>
      <c r="L76" s="194"/>
      <c r="M76" s="157">
        <v>160</v>
      </c>
      <c r="N76" s="155"/>
      <c r="O76" s="195"/>
      <c r="P76" s="196"/>
      <c r="Q76" s="197"/>
      <c r="R76" s="198"/>
      <c r="S76" s="193">
        <f>SUM(F76:Q76)</f>
        <v>160</v>
      </c>
      <c r="T76" s="199">
        <f>SUM(E76:P76)</f>
        <v>160</v>
      </c>
      <c r="U76" s="28">
        <f>SUM(Y76:AD76)</f>
        <v>6</v>
      </c>
      <c r="W76" s="74">
        <v>63</v>
      </c>
      <c r="X76" s="177" t="str">
        <f t="shared" si="13"/>
        <v>Praktyka szpitalna w Szpitalnym Oddziale Ratunkowym 
(4 tygodnie)</v>
      </c>
      <c r="Y76" s="86"/>
      <c r="Z76" s="201"/>
      <c r="AA76" s="87"/>
      <c r="AB76" s="87"/>
      <c r="AC76" s="87">
        <v>6</v>
      </c>
      <c r="AD76" s="88"/>
      <c r="AE76" s="88">
        <f t="shared" si="14"/>
        <v>6</v>
      </c>
    </row>
    <row r="77" spans="1:31" s="200" customFormat="1" ht="60">
      <c r="A77" s="123">
        <v>64</v>
      </c>
      <c r="B77" s="131" t="s">
        <v>90</v>
      </c>
      <c r="C77" s="102"/>
      <c r="D77" s="103"/>
      <c r="E77" s="202"/>
      <c r="F77" s="203"/>
      <c r="G77" s="132"/>
      <c r="H77" s="203"/>
      <c r="I77" s="136"/>
      <c r="J77" s="134"/>
      <c r="K77" s="135">
        <v>80</v>
      </c>
      <c r="L77" s="135"/>
      <c r="M77" s="151"/>
      <c r="N77" s="203"/>
      <c r="O77" s="132"/>
      <c r="P77" s="204"/>
      <c r="Q77" s="95"/>
      <c r="R77" s="96"/>
      <c r="S77" s="136">
        <f>SUM(F77:Q77)</f>
        <v>80</v>
      </c>
      <c r="T77" s="205">
        <f>SUM(E77:P77)</f>
        <v>80</v>
      </c>
      <c r="U77" s="105">
        <f>SUM(Y77:AD77)</f>
        <v>1</v>
      </c>
      <c r="W77" s="123">
        <v>64</v>
      </c>
      <c r="X77" s="178" t="str">
        <f t="shared" si="13"/>
        <v>Praktyka u dysponenta Zespołów Ratownictwa Medycznego (2 tygodnie)</v>
      </c>
      <c r="Y77" s="95"/>
      <c r="Z77" s="96"/>
      <c r="AA77" s="96"/>
      <c r="AB77" s="206">
        <v>1</v>
      </c>
      <c r="AC77" s="96"/>
      <c r="AD77" s="97"/>
      <c r="AE77" s="97">
        <f t="shared" si="14"/>
        <v>1</v>
      </c>
    </row>
    <row r="78" spans="1:31" s="200" customFormat="1" ht="60">
      <c r="A78" s="123">
        <v>65</v>
      </c>
      <c r="B78" s="131" t="s">
        <v>91</v>
      </c>
      <c r="C78" s="102"/>
      <c r="D78" s="103"/>
      <c r="E78" s="202"/>
      <c r="F78" s="203"/>
      <c r="G78" s="132"/>
      <c r="H78" s="203"/>
      <c r="I78" s="151"/>
      <c r="J78" s="203"/>
      <c r="K78" s="132"/>
      <c r="L78" s="203"/>
      <c r="M78" s="193"/>
      <c r="N78" s="194"/>
      <c r="O78" s="135">
        <v>80</v>
      </c>
      <c r="P78" s="137"/>
      <c r="Q78" s="95"/>
      <c r="R78" s="96"/>
      <c r="S78" s="136">
        <f>SUM(F78:Q78)</f>
        <v>80</v>
      </c>
      <c r="T78" s="205">
        <f>SUM(E78:P78)</f>
        <v>80</v>
      </c>
      <c r="U78" s="105">
        <f>SUM(Y78:AD78)</f>
        <v>3</v>
      </c>
      <c r="W78" s="123">
        <v>65</v>
      </c>
      <c r="X78" s="124" t="str">
        <f t="shared" si="13"/>
        <v>Praktyka w jednostce terenowej Państwowej Straży Pożarnej (2 tygodnie)</v>
      </c>
      <c r="Y78" s="95"/>
      <c r="Z78" s="96"/>
      <c r="AA78" s="96"/>
      <c r="AB78" s="96"/>
      <c r="AC78" s="96"/>
      <c r="AD78" s="207">
        <v>3</v>
      </c>
      <c r="AE78" s="207">
        <f t="shared" si="14"/>
        <v>3</v>
      </c>
    </row>
    <row r="79" spans="1:31" s="200" customFormat="1" ht="44.25" customHeight="1" thickBot="1">
      <c r="A79" s="175">
        <v>66</v>
      </c>
      <c r="B79" s="138" t="s">
        <v>92</v>
      </c>
      <c r="C79" s="107"/>
      <c r="D79" s="107"/>
      <c r="E79" s="162"/>
      <c r="F79" s="163"/>
      <c r="G79" s="164">
        <v>80</v>
      </c>
      <c r="H79" s="163"/>
      <c r="I79" s="165"/>
      <c r="J79" s="163"/>
      <c r="K79" s="156"/>
      <c r="L79" s="155"/>
      <c r="M79" s="165"/>
      <c r="N79" s="163"/>
      <c r="O79" s="156"/>
      <c r="P79" s="158"/>
      <c r="Q79" s="185"/>
      <c r="R79" s="140"/>
      <c r="S79" s="165">
        <f>SUM(F79:Q79)</f>
        <v>80</v>
      </c>
      <c r="T79" s="208">
        <f>SUM(E79:P79)</f>
        <v>80</v>
      </c>
      <c r="U79" s="111">
        <f>SUM(Y79:AD79)</f>
        <v>0</v>
      </c>
      <c r="W79" s="175">
        <v>66</v>
      </c>
      <c r="X79" s="209" t="str">
        <f t="shared" si="13"/>
        <v>Obóz sprawnościowy (2 tygodnie)</v>
      </c>
      <c r="Y79" s="181"/>
      <c r="Z79" s="71">
        <v>0</v>
      </c>
      <c r="AA79" s="210"/>
      <c r="AB79" s="210"/>
      <c r="AC79" s="182"/>
      <c r="AD79" s="72"/>
      <c r="AE79" s="72">
        <f t="shared" si="14"/>
        <v>0</v>
      </c>
    </row>
    <row r="80" spans="1:31" s="83" customFormat="1" ht="60.75" thickBot="1">
      <c r="A80" s="258"/>
      <c r="B80" s="259" t="s">
        <v>26</v>
      </c>
      <c r="C80" s="260"/>
      <c r="D80" s="260"/>
      <c r="E80" s="30">
        <f>E75+E76+E77+E78+E79</f>
        <v>375</v>
      </c>
      <c r="F80" s="16"/>
      <c r="G80" s="20">
        <f>G75+G76+G77+G78+G79</f>
        <v>532</v>
      </c>
      <c r="H80" s="16"/>
      <c r="I80" s="20">
        <f>I75+I76+I77+I78+I79</f>
        <v>524</v>
      </c>
      <c r="J80" s="16"/>
      <c r="K80" s="20">
        <f>K75+K76+K77+K78+K79</f>
        <v>654</v>
      </c>
      <c r="L80" s="16"/>
      <c r="M80" s="20">
        <f>M75+M76+M77+M78+M79</f>
        <v>764</v>
      </c>
      <c r="N80" s="16"/>
      <c r="O80" s="20">
        <f>O75+O76+O77+O78+O79</f>
        <v>644</v>
      </c>
      <c r="P80" s="256"/>
      <c r="Q80" s="261">
        <f>Q75+Q76+Q77+Q78+Q79</f>
        <v>948</v>
      </c>
      <c r="R80" s="19">
        <f>R75+R76+R77+R78+R79</f>
        <v>1693</v>
      </c>
      <c r="S80" s="1">
        <f>S75+S76+S77+S78+S79</f>
        <v>852</v>
      </c>
      <c r="T80" s="250">
        <f>T75+T76+T77+T78+T79</f>
        <v>3493</v>
      </c>
      <c r="U80" s="249">
        <f>U75+U76+U77+U78+U79</f>
        <v>199</v>
      </c>
      <c r="W80" s="258"/>
      <c r="X80" s="251" t="str">
        <f t="shared" si="13"/>
        <v>Ogółem z jednym modułem przedmiotów do wyboru oraz praktykami</v>
      </c>
      <c r="Y80" s="22">
        <f aca="true" t="shared" si="16" ref="Y80:AD80">Y75+SUM(Y76:Y79)</f>
        <v>34</v>
      </c>
      <c r="Z80" s="23">
        <f t="shared" si="16"/>
        <v>37</v>
      </c>
      <c r="AA80" s="23">
        <f t="shared" si="16"/>
        <v>33</v>
      </c>
      <c r="AB80" s="23">
        <f t="shared" si="16"/>
        <v>35</v>
      </c>
      <c r="AC80" s="23">
        <f t="shared" si="16"/>
        <v>30</v>
      </c>
      <c r="AD80" s="286">
        <f t="shared" si="16"/>
        <v>30</v>
      </c>
      <c r="AE80" s="286">
        <f t="shared" si="14"/>
        <v>199</v>
      </c>
    </row>
    <row r="81" spans="1:31" s="200" customFormat="1" ht="60.75" customHeight="1" thickBot="1">
      <c r="A81" s="262"/>
      <c r="B81" s="263" t="s">
        <v>16</v>
      </c>
      <c r="C81" s="264"/>
      <c r="D81" s="264"/>
      <c r="E81" s="265">
        <v>6</v>
      </c>
      <c r="F81" s="225"/>
      <c r="G81" s="226">
        <v>4</v>
      </c>
      <c r="H81" s="225"/>
      <c r="I81" s="226">
        <v>1</v>
      </c>
      <c r="J81" s="225"/>
      <c r="K81" s="226">
        <v>4</v>
      </c>
      <c r="L81" s="225"/>
      <c r="M81" s="226">
        <v>5</v>
      </c>
      <c r="N81" s="225"/>
      <c r="O81" s="266">
        <v>3</v>
      </c>
      <c r="P81" s="267"/>
      <c r="Q81" s="268"/>
      <c r="R81" s="269"/>
      <c r="S81" s="270"/>
      <c r="T81" s="271">
        <f>SUM(E81:O81)</f>
        <v>23</v>
      </c>
      <c r="U81" s="272"/>
      <c r="W81" s="258"/>
      <c r="X81" s="287" t="s">
        <v>24</v>
      </c>
      <c r="Y81" s="24">
        <f aca="true" t="shared" si="17" ref="Y81:AD81">Y60/Y80</f>
        <v>0</v>
      </c>
      <c r="Z81" s="25">
        <f t="shared" si="17"/>
        <v>0.24324324324324326</v>
      </c>
      <c r="AA81" s="25">
        <f t="shared" si="17"/>
        <v>0</v>
      </c>
      <c r="AB81" s="25">
        <f t="shared" si="17"/>
        <v>0.34285714285714286</v>
      </c>
      <c r="AC81" s="25">
        <f t="shared" si="17"/>
        <v>0.06666666666666667</v>
      </c>
      <c r="AD81" s="288">
        <f t="shared" si="17"/>
        <v>0.3</v>
      </c>
      <c r="AE81" s="288">
        <f>AE60/AE80</f>
        <v>0.16080402010050251</v>
      </c>
    </row>
    <row r="82" spans="1:31" s="215" customFormat="1" ht="15">
      <c r="A82" s="211"/>
      <c r="B82" s="45"/>
      <c r="C82" s="45"/>
      <c r="D82" s="45"/>
      <c r="E82" s="211"/>
      <c r="F82" s="212"/>
      <c r="G82" s="212"/>
      <c r="H82" s="212"/>
      <c r="I82" s="212"/>
      <c r="J82" s="212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1"/>
      <c r="X82" s="45"/>
      <c r="Y82" s="214"/>
      <c r="Z82" s="214"/>
      <c r="AA82" s="214"/>
      <c r="AB82" s="214"/>
      <c r="AC82" s="214"/>
      <c r="AD82" s="214"/>
      <c r="AE82" s="214"/>
    </row>
    <row r="83" spans="1:31" s="215" customFormat="1" ht="15">
      <c r="A83" s="211"/>
      <c r="B83" s="45"/>
      <c r="C83" s="45"/>
      <c r="D83" s="45"/>
      <c r="E83" s="211"/>
      <c r="F83" s="212"/>
      <c r="G83" s="212"/>
      <c r="H83" s="212"/>
      <c r="I83" s="212"/>
      <c r="J83" s="212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1"/>
      <c r="X83" s="45"/>
      <c r="Y83" s="214"/>
      <c r="Z83" s="214"/>
      <c r="AA83" s="214"/>
      <c r="AB83" s="214"/>
      <c r="AC83" s="214"/>
      <c r="AD83" s="214"/>
      <c r="AE83" s="214"/>
    </row>
    <row r="84" spans="1:31" s="215" customFormat="1" ht="14.25" customHeight="1">
      <c r="A84" s="216"/>
      <c r="B84" s="217"/>
      <c r="C84" s="217"/>
      <c r="D84" s="217"/>
      <c r="O84" s="218"/>
      <c r="P84" s="218"/>
      <c r="V84" s="213"/>
      <c r="W84" s="216"/>
      <c r="X84" s="217"/>
      <c r="Y84" s="214"/>
      <c r="Z84" s="214"/>
      <c r="AA84" s="214"/>
      <c r="AB84" s="214"/>
      <c r="AC84" s="214"/>
      <c r="AD84" s="214"/>
      <c r="AE84" s="214"/>
    </row>
    <row r="85" spans="7:31" s="215" customFormat="1" ht="15" customHeight="1">
      <c r="G85" s="219"/>
      <c r="K85" s="220"/>
      <c r="L85" s="48"/>
      <c r="M85" s="220"/>
      <c r="N85" s="48"/>
      <c r="O85" s="220"/>
      <c r="P85" s="220"/>
      <c r="Q85" s="220"/>
      <c r="R85" s="220"/>
      <c r="S85" s="220"/>
      <c r="T85" s="220"/>
      <c r="U85" s="220"/>
      <c r="V85" s="213"/>
      <c r="Y85" s="214"/>
      <c r="Z85" s="214"/>
      <c r="AA85" s="214"/>
      <c r="AB85" s="214"/>
      <c r="AC85" s="214"/>
      <c r="AD85" s="214"/>
      <c r="AE85" s="214"/>
    </row>
    <row r="86" spans="1:24" ht="18.75" customHeight="1">
      <c r="A86" s="48"/>
      <c r="B86" s="48"/>
      <c r="C86" s="48"/>
      <c r="D86" s="48"/>
      <c r="E86" s="48"/>
      <c r="F86" s="48"/>
      <c r="G86" s="219"/>
      <c r="R86" s="221"/>
      <c r="S86" s="221"/>
      <c r="W86" s="48"/>
      <c r="X86" s="48"/>
    </row>
    <row r="87" spans="1:24" ht="18.75" customHeight="1">
      <c r="A87" s="48"/>
      <c r="B87" s="48"/>
      <c r="C87" s="48"/>
      <c r="D87" s="48"/>
      <c r="E87" s="48"/>
      <c r="F87" s="48"/>
      <c r="G87" s="219"/>
      <c r="W87" s="48"/>
      <c r="X87" s="48"/>
    </row>
  </sheetData>
  <sheetProtection/>
  <mergeCells count="12">
    <mergeCell ref="A6:A7"/>
    <mergeCell ref="B6:B7"/>
    <mergeCell ref="C6:C7"/>
    <mergeCell ref="D6:D7"/>
    <mergeCell ref="E6:P6"/>
    <mergeCell ref="Q6:Q7"/>
    <mergeCell ref="R6:R7"/>
    <mergeCell ref="S6:S7"/>
    <mergeCell ref="U6:U7"/>
    <mergeCell ref="W6:W7"/>
    <mergeCell ref="X6:X7"/>
    <mergeCell ref="Y6:AE6"/>
  </mergeCells>
  <printOptions horizontalCentered="1"/>
  <pageMargins left="0.5905511811023623" right="0.5905511811023623" top="1.1811023622047245" bottom="0.5905511811023623" header="0.31496062992125984" footer="0.31496062992125984"/>
  <pageSetup horizontalDpi="300" verticalDpi="300" orientation="portrait" paperSize="9" scale="34" r:id="rId1"/>
  <rowBreaks count="2" manualBreakCount="2">
    <brk id="44" max="255" man="1"/>
    <brk id="82" max="30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Piotrowski</dc:creator>
  <cp:keywords/>
  <dc:description/>
  <cp:lastModifiedBy>Uniwersytet Medyczny</cp:lastModifiedBy>
  <cp:lastPrinted>2013-11-13T21:30:00Z</cp:lastPrinted>
  <dcterms:created xsi:type="dcterms:W3CDTF">1997-02-26T13:46:56Z</dcterms:created>
  <dcterms:modified xsi:type="dcterms:W3CDTF">2013-11-14T22:06:47Z</dcterms:modified>
  <cp:category/>
  <cp:version/>
  <cp:contentType/>
  <cp:contentStatus/>
</cp:coreProperties>
</file>